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4240" windowHeight="13140"/>
  </bookViews>
  <sheets>
    <sheet name="Planas" sheetId="2" r:id="rId1"/>
    <sheet name="vykdytoju_kodai" sheetId="3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6" i="2" l="1"/>
  <c r="I77" i="2"/>
  <c r="H77" i="2"/>
  <c r="F78" i="2" l="1"/>
  <c r="F35" i="2" l="1"/>
  <c r="F34" i="2" s="1"/>
  <c r="G35" i="2"/>
  <c r="G34" i="2" s="1"/>
  <c r="H35" i="2"/>
  <c r="H34" i="2" s="1"/>
  <c r="I35" i="2"/>
  <c r="I34" i="2" s="1"/>
  <c r="J35" i="2"/>
  <c r="J34" i="2" s="1"/>
  <c r="E35" i="2"/>
  <c r="E34" i="2" s="1"/>
  <c r="F76" i="2" l="1"/>
  <c r="H76" i="2" l="1"/>
  <c r="I39" i="2"/>
  <c r="J39" i="2"/>
  <c r="H39" i="2"/>
  <c r="F80" i="2" l="1"/>
  <c r="F77" i="2"/>
  <c r="G76" i="2"/>
  <c r="H75" i="2"/>
  <c r="G75" i="2"/>
  <c r="I75" i="2"/>
  <c r="F75" i="2"/>
  <c r="H61" i="2"/>
  <c r="F74" i="2" s="1"/>
  <c r="H30" i="2"/>
  <c r="E78" i="2" l="1"/>
  <c r="E77" i="2"/>
  <c r="E76" i="2"/>
  <c r="E75" i="2"/>
  <c r="F39" i="2"/>
  <c r="G39" i="2"/>
  <c r="F54" i="2"/>
  <c r="E26" i="2"/>
  <c r="E23" i="2" l="1"/>
  <c r="F23" i="2"/>
  <c r="G23" i="2"/>
  <c r="H23" i="2"/>
  <c r="I23" i="2"/>
  <c r="J23" i="2"/>
  <c r="F26" i="2"/>
  <c r="G26" i="2"/>
  <c r="I26" i="2"/>
  <c r="H74" i="2" s="1"/>
  <c r="J26" i="2"/>
  <c r="E30" i="2"/>
  <c r="E29" i="2" s="1"/>
  <c r="F30" i="2"/>
  <c r="F29" i="2" s="1"/>
  <c r="G30" i="2"/>
  <c r="G29" i="2" s="1"/>
  <c r="H29" i="2"/>
  <c r="I30" i="2"/>
  <c r="I29" i="2" s="1"/>
  <c r="J30" i="2"/>
  <c r="J29" i="2" s="1"/>
  <c r="E39" i="2"/>
  <c r="E46" i="2"/>
  <c r="F46" i="2"/>
  <c r="G46" i="2"/>
  <c r="H46" i="2"/>
  <c r="I46" i="2"/>
  <c r="J46" i="2"/>
  <c r="E54" i="2"/>
  <c r="G54" i="2"/>
  <c r="H54" i="2"/>
  <c r="I54" i="2"/>
  <c r="J54" i="2"/>
  <c r="E61" i="2"/>
  <c r="F61" i="2"/>
  <c r="G61" i="2"/>
  <c r="I61" i="2"/>
  <c r="J61" i="2"/>
  <c r="E63" i="2"/>
  <c r="F63" i="2"/>
  <c r="G63" i="2"/>
  <c r="H63" i="2"/>
  <c r="I63" i="2"/>
  <c r="J63" i="2"/>
  <c r="E66" i="2"/>
  <c r="F66" i="2"/>
  <c r="G66" i="2"/>
  <c r="H66" i="2"/>
  <c r="I66" i="2"/>
  <c r="J66" i="2"/>
  <c r="D73" i="2"/>
  <c r="F73" i="2"/>
  <c r="D79" i="2"/>
  <c r="E79" i="2"/>
  <c r="F79" i="2"/>
  <c r="G79" i="2"/>
  <c r="H79" i="2"/>
  <c r="I79" i="2"/>
  <c r="I74" i="2" l="1"/>
  <c r="I73" i="2" s="1"/>
  <c r="I81" i="2" s="1"/>
  <c r="H73" i="2"/>
  <c r="H81" i="2" s="1"/>
  <c r="G74" i="2"/>
  <c r="G73" i="2" s="1"/>
  <c r="G81" i="2" s="1"/>
  <c r="D81" i="2"/>
  <c r="G22" i="2"/>
  <c r="G21" i="2" s="1"/>
  <c r="E74" i="2"/>
  <c r="E73" i="2" s="1"/>
  <c r="E81" i="2" s="1"/>
  <c r="I60" i="2"/>
  <c r="E60" i="2"/>
  <c r="F81" i="2"/>
  <c r="J38" i="2"/>
  <c r="F38" i="2"/>
  <c r="I22" i="2"/>
  <c r="I21" i="2" s="1"/>
  <c r="H38" i="2"/>
  <c r="I38" i="2"/>
  <c r="E38" i="2"/>
  <c r="G38" i="2"/>
  <c r="J60" i="2"/>
  <c r="H60" i="2"/>
  <c r="H22" i="2"/>
  <c r="H21" i="2" s="1"/>
  <c r="J22" i="2"/>
  <c r="J21" i="2" s="1"/>
  <c r="F22" i="2"/>
  <c r="F21" i="2" s="1"/>
  <c r="F60" i="2"/>
  <c r="G60" i="2"/>
  <c r="E22" i="2"/>
  <c r="E21" i="2" s="1"/>
  <c r="J33" i="2" l="1"/>
  <c r="J20" i="2" s="1"/>
  <c r="E33" i="2"/>
  <c r="E20" i="2" s="1"/>
  <c r="I33" i="2"/>
  <c r="I20" i="2" s="1"/>
  <c r="G33" i="2"/>
  <c r="G20" i="2" s="1"/>
  <c r="F33" i="2"/>
  <c r="F20" i="2" s="1"/>
  <c r="H33" i="2"/>
  <c r="H20" i="2" s="1"/>
</calcChain>
</file>

<file path=xl/sharedStrings.xml><?xml version="1.0" encoding="utf-8"?>
<sst xmlns="http://schemas.openxmlformats.org/spreadsheetml/2006/main" count="197" uniqueCount="143">
  <si>
    <t>Kodas</t>
  </si>
  <si>
    <t>Pavadinimas</t>
  </si>
  <si>
    <t>2019 metų patikslinti asignavimai</t>
  </si>
  <si>
    <t>2020 metų patvirtinti asignavimai</t>
  </si>
  <si>
    <t>2020 metų patikslinti asignavimai</t>
  </si>
  <si>
    <t>2021 metų lėšų projektas</t>
  </si>
  <si>
    <t>2022 metų lėšų projektas</t>
  </si>
  <si>
    <t>Mato vnt.</t>
  </si>
  <si>
    <t>Planas</t>
  </si>
  <si>
    <t>2020</t>
  </si>
  <si>
    <t>2021</t>
  </si>
  <si>
    <t>2022</t>
  </si>
  <si>
    <t>05.</t>
  </si>
  <si>
    <t>Ekonominės plėtros programa</t>
  </si>
  <si>
    <t>vnt</t>
  </si>
  <si>
    <t>05.01.</t>
  </si>
  <si>
    <t>Optimizuoti verslo koordinavimo sistemą</t>
  </si>
  <si>
    <t>05.01.02.</t>
  </si>
  <si>
    <t>Sudaryti palankias sąlygas pradėti ir vystyti verslą naujai įsisteigusiems subjektams.</t>
  </si>
  <si>
    <t>05.01.02.01</t>
  </si>
  <si>
    <t>Skatinti smulkiojo verslo subjektus</t>
  </si>
  <si>
    <t>1.01.</t>
  </si>
  <si>
    <t>2.03.</t>
  </si>
  <si>
    <t>05.01.02.02</t>
  </si>
  <si>
    <t>Įgyvendinti verslo subjektų mokymo programas</t>
  </si>
  <si>
    <t>val</t>
  </si>
  <si>
    <t>05.01.04.</t>
  </si>
  <si>
    <t>Skatinti verslumą ir didinti darbo jėgos konkurencingumą</t>
  </si>
  <si>
    <t>05.01.04.01</t>
  </si>
  <si>
    <t>Įgyvendinti jaunimo verslumo skatinimo programą</t>
  </si>
  <si>
    <t>žm.</t>
  </si>
  <si>
    <t>05.03.</t>
  </si>
  <si>
    <t>Skatinti miesto ekonominę plėtrą pritraukiant Europos Sąjungos fondų ir valstybės lėšas</t>
  </si>
  <si>
    <t>05.03.01.</t>
  </si>
  <si>
    <t xml:space="preserve"> Užtikrinti projektų dokumentacijos rengimą</t>
  </si>
  <si>
    <t>05.03.01.01</t>
  </si>
  <si>
    <t>Parengti (atnaujinti) investicijų projektus</t>
  </si>
  <si>
    <t>05.03.02.</t>
  </si>
  <si>
    <t>Įgyvendinti investicijų projektus</t>
  </si>
  <si>
    <t>05.03.02.02</t>
  </si>
  <si>
    <t>km</t>
  </si>
  <si>
    <t>1.10.</t>
  </si>
  <si>
    <t>1.08.</t>
  </si>
  <si>
    <t>05.03.02.11</t>
  </si>
  <si>
    <t>Vystyti Šiaulių Oro uosto veiklą</t>
  </si>
  <si>
    <t>Įsigytas ilgalaikis turtas aviacijos saugumui užtikrinti</t>
  </si>
  <si>
    <t>Įsigytas spec. transportas</t>
  </si>
  <si>
    <t>Įrengta aerodromo teritorijos perimetro apsaugos sistema</t>
  </si>
  <si>
    <t>proc.</t>
  </si>
  <si>
    <t>Įvykdyti specialieji aviacijos saugumo užtikrinimo įsipareigojimai</t>
  </si>
  <si>
    <t>05.03.02.12</t>
  </si>
  <si>
    <t>Įgyvendintas perono dangos įrengimo I etapas</t>
  </si>
  <si>
    <t>Įgyvendintas perono dangos įrengimo II etapas</t>
  </si>
  <si>
    <t>Atlikti lietaus nuotekų tinklų rekonstravimo darbai</t>
  </si>
  <si>
    <t>Atlikti perono apšvietimo įrengimo darbai</t>
  </si>
  <si>
    <t>Iki sklypo ribos atlikti susisiekimo ir inžinerinių komunikacijų įrengimo darbai</t>
  </si>
  <si>
    <t>05.03.03.</t>
  </si>
  <si>
    <t xml:space="preserve">Skatinti investicijų pritraukimą </t>
  </si>
  <si>
    <t>05.03.03.02</t>
  </si>
  <si>
    <t>Viešinti investicinę aplinką</t>
  </si>
  <si>
    <t>05.03.03.04</t>
  </si>
  <si>
    <t>Parengti Ekonominės plėtros ir investicijų pritraukimo ilgalaikę strategiją</t>
  </si>
  <si>
    <t>05.03.03.05</t>
  </si>
  <si>
    <t>Pritraukti aukštos kvalifikacijos specialistus į Šiaulių miestą</t>
  </si>
  <si>
    <t>1.</t>
  </si>
  <si>
    <t>SAVIVALDYBĖS BIUDŽETAS IŠ VISO, IŠ JO:</t>
  </si>
  <si>
    <t>Savivaldybės biudžeto lėšos (SB)</t>
  </si>
  <si>
    <t>Europos Sąjungos lėšos (ES)</t>
  </si>
  <si>
    <t>2.</t>
  </si>
  <si>
    <t>KITOS LĖŠOS IŠ VISO, IŠ JŲ:</t>
  </si>
  <si>
    <t>Kitų šaltinių lėšos KT (KL)</t>
  </si>
  <si>
    <t>IŠ VISO:</t>
  </si>
  <si>
    <t>UŽDAVINIŲ, PRIEMONIŲ, PRIEMONIŲ IŠLAIDŲ IR PRODUKTO KRITERIJŲ SUVESTINĖ</t>
  </si>
  <si>
    <t>FINANSAVIMO ŠALTINIŲ SUVESTINĖ</t>
  </si>
  <si>
    <t>Strateginio veiklos plano vykdytojų kodų klasifikatorius*</t>
  </si>
  <si>
    <t>Programos vykdytojo kodas</t>
  </si>
  <si>
    <t>03</t>
  </si>
  <si>
    <t>Strateginės plėtros ir ekonomikos departamento  Ekonomikos ir investicijų skyrius</t>
  </si>
  <si>
    <t>06</t>
  </si>
  <si>
    <t>Urbanistinės plėtros ir ūkio departamento  Statybos ir renovacijos skyrius</t>
  </si>
  <si>
    <t xml:space="preserve">07 </t>
  </si>
  <si>
    <t>Urbanistinės plėtros ir ūkio departamento Miesto ūkio ir aplinkos skyrius</t>
  </si>
  <si>
    <t>20</t>
  </si>
  <si>
    <t>Projektų valdymo skyrius</t>
  </si>
  <si>
    <t>13</t>
  </si>
  <si>
    <t>Žmonių gerovės ir ugdymo departamento Kultūros skyrius</t>
  </si>
  <si>
    <t>145398346</t>
  </si>
  <si>
    <t>BĮ Turizmo informacijos centras</t>
  </si>
  <si>
    <t>VšĮ Verslo inkubatorius</t>
  </si>
  <si>
    <t>SĮ Šiaulių oro uostas</t>
  </si>
  <si>
    <t>* patvirtinta Šiaulių miesto savivaldybės administracijos direktoriaus 2019-08-19  įsakymu Nr. A -1194</t>
  </si>
  <si>
    <t xml:space="preserve">Surengtų mokymų </t>
  </si>
  <si>
    <t xml:space="preserve">ekonominės plėtros programos (Nr. 05) </t>
  </si>
  <si>
    <t>priedas</t>
  </si>
  <si>
    <t>Priemonės pavadinimas</t>
  </si>
  <si>
    <t>Finansavimo šaltinis</t>
  </si>
  <si>
    <t xml:space="preserve">Priemonės vykdytojo kodas </t>
  </si>
  <si>
    <t>03, 145470016</t>
  </si>
  <si>
    <t>20 07 03</t>
  </si>
  <si>
    <t xml:space="preserve"> 03, 145907544</t>
  </si>
  <si>
    <t>03, 06, 145907544</t>
  </si>
  <si>
    <t>03 13 15 145470016  145398346</t>
  </si>
  <si>
    <t xml:space="preserve">Įgyvendinta skatinimo priemonių </t>
  </si>
  <si>
    <t>Suteikta konsultacijų</t>
  </si>
  <si>
    <t xml:space="preserve">Surengtų verslumo mokymo ir verslo informacinės sklaidos renginių </t>
  </si>
  <si>
    <t xml:space="preserve">Konsultuota asmenų </t>
  </si>
  <si>
    <t xml:space="preserve">Įsteigta įmonių </t>
  </si>
  <si>
    <t xml:space="preserve">Išvalyta laisvų sklypų </t>
  </si>
  <si>
    <t xml:space="preserve">Iškelta inžinerinių tinklų </t>
  </si>
  <si>
    <t xml:space="preserve">Parengtas naujo multiterminalo projektas </t>
  </si>
  <si>
    <t>Įrengta vandentiekio kanalizacijos įvadų kontroliuojamoje teritorijoje</t>
  </si>
  <si>
    <t>Dalyvauta parodose</t>
  </si>
  <si>
    <t>Organizuota renginių</t>
  </si>
  <si>
    <t>1.02.</t>
  </si>
  <si>
    <t>1.05.</t>
  </si>
  <si>
    <t>Skolintos lėšos (PS)</t>
  </si>
  <si>
    <t>Valstybės biudžeto lėšos (VB)</t>
  </si>
  <si>
    <t>tūkst. Eur</t>
  </si>
  <si>
    <t>Šîaulių miesto savivaldybės 2020‒2022 m.</t>
  </si>
  <si>
    <t xml:space="preserve">strateginio veiklos plano Miesto </t>
  </si>
  <si>
    <t>Produkto kriterijaus</t>
  </si>
  <si>
    <t>Verslo sklaidos renginių</t>
  </si>
  <si>
    <t>LEZ teritorijoje įrengta šaligatvių</t>
  </si>
  <si>
    <t>Atvykusių dirbti aukštos kvalifikacijos specialistų, kurie gavo vienkartines išmokas</t>
  </si>
  <si>
    <t>sk.</t>
  </si>
  <si>
    <t>2020 metų patvirtinti asignavimao</t>
  </si>
  <si>
    <t xml:space="preserve">Parengta ir atnaujintų investicijų projektų </t>
  </si>
  <si>
    <t>Atlikta rangos darbų</t>
  </si>
  <si>
    <t xml:space="preserve">MIESTO EKONOMINĖS PLĖTROS PROGRAMOS (Nr. 05) 2020–2022 METŲ STRATEGINIO VEIKLOS PLANO TIKSLŲ, </t>
  </si>
  <si>
    <t>Lėšų likutis ataskaitinio laikotarpio pabaigoje (2019-12-31)</t>
  </si>
  <si>
    <t>Vystyti Šiaulių pramoninio  (ŠPP) ir Šiaulių laisvosios ekonominės zonos (Šiaulių LEZ) infrastruktūrą</t>
  </si>
  <si>
    <t xml:space="preserve">Įrengti ekonominės veiklos centro infrastruktūrą </t>
  </si>
  <si>
    <t>PATVIRTINTA</t>
  </si>
  <si>
    <t xml:space="preserve">Šiaulių miesto savivaldybės tarybos </t>
  </si>
  <si>
    <t>2020 m. vasario 6 d. sprendimu Nr. T-1</t>
  </si>
  <si>
    <t xml:space="preserve">(Šiaulių miesto savivaldybės tarybos </t>
  </si>
  <si>
    <t xml:space="preserve"> redakcija)</t>
  </si>
  <si>
    <t>1.05</t>
  </si>
  <si>
    <t>Įrengta geležinkelio atšaka</t>
  </si>
  <si>
    <t>proc</t>
  </si>
  <si>
    <t>Sukurtos arba atnaujintos atviros erdvės miestų vietovėse</t>
  </si>
  <si>
    <t>kv.m</t>
  </si>
  <si>
    <t>2020 m. gruodžio 22 d. sprendimo Nr. T-459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</si>
</sst>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10427]#,##0.00;\-#,##0.00;&quot;&quot;"/>
    <numFmt numFmtId="165" formatCode="_-* #,##0.0000\ _L_t_-;\-* #,##0.0000\ _L_t_-;_-* &quot;-&quot;??\ _L_t_-;_-@_-"/>
    <numFmt numFmtId="166" formatCode="0.0"/>
  </numFmts>
  <fonts count="17" x14ac:knownFonts="1">
    <font>
      <sz val="11"/>
      <color rgb="FF000000"/>
      <name val="Calibri"/>
      <family val="2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color rgb="FF000000"/>
      <name val="Calibri"/>
      <family val="2"/>
    </font>
    <font>
      <sz val="8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sz val="11"/>
      <color rgb="FFFF0000"/>
      <name val="Calibri"/>
      <family val="2"/>
    </font>
    <font>
      <sz val="11"/>
      <color rgb="FF000000"/>
      <name val="Calibri"/>
      <family val="2"/>
      <charset val="186"/>
    </font>
    <font>
      <strike/>
      <sz val="12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FAEE80"/>
        <bgColor rgb="FFFAEE80"/>
      </patternFill>
    </fill>
    <fill>
      <patternFill patternType="solid">
        <fgColor rgb="FFC0E4F6"/>
        <bgColor rgb="FFC0E4F6"/>
      </patternFill>
    </fill>
    <fill>
      <patternFill patternType="solid">
        <fgColor rgb="FFD8FAD4"/>
        <bgColor rgb="FFD8FAD4"/>
      </patternFill>
    </fill>
    <fill>
      <patternFill patternType="solid">
        <fgColor rgb="FFEBEBEB"/>
        <bgColor rgb="FFEBEBE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FAD4"/>
      </patternFill>
    </fill>
  </fills>
  <borders count="5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 applyBorder="0"/>
    <xf numFmtId="0" fontId="5" fillId="2" borderId="0"/>
    <xf numFmtId="0" fontId="1" fillId="2" borderId="0"/>
    <xf numFmtId="43" fontId="10" fillId="0" borderId="0" applyFont="0" applyFill="0" applyBorder="0" applyAlignment="0" applyProtection="0"/>
  </cellStyleXfs>
  <cellXfs count="244">
    <xf numFmtId="0" fontId="0" fillId="0" borderId="0" xfId="0" applyNumberFormat="1" applyFill="1" applyAlignment="1" applyProtection="1"/>
    <xf numFmtId="0" fontId="2" fillId="2" borderId="0" xfId="0" applyNumberFormat="1" applyFont="1" applyFill="1" applyAlignment="1" applyProtection="1">
      <alignment horizontal="center"/>
    </xf>
    <xf numFmtId="0" fontId="0" fillId="2" borderId="0" xfId="0" applyNumberFormat="1" applyFill="1" applyAlignment="1" applyProtection="1"/>
    <xf numFmtId="0" fontId="3" fillId="0" borderId="0" xfId="0" applyNumberFormat="1" applyFont="1" applyFill="1" applyAlignment="1" applyProtection="1"/>
    <xf numFmtId="0" fontId="3" fillId="4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5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" xfId="0" applyNumberFormat="1" applyFont="1" applyFill="1" applyBorder="1" applyAlignment="1" applyProtection="1">
      <alignment vertical="top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8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8" xfId="0" applyNumberFormat="1" applyFont="1" applyFill="1" applyBorder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vertical="top" readingOrder="1"/>
      <protection locked="0"/>
    </xf>
    <xf numFmtId="0" fontId="3" fillId="2" borderId="0" xfId="0" applyNumberFormat="1" applyFont="1" applyFill="1" applyAlignment="1" applyProtection="1">
      <alignment horizontal="left" vertical="top" readingOrder="1"/>
      <protection locked="0"/>
    </xf>
    <xf numFmtId="164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horizontal="right" vertical="top" readingOrder="1"/>
      <protection locked="0"/>
    </xf>
    <xf numFmtId="0" fontId="4" fillId="6" borderId="5" xfId="0" applyNumberFormat="1" applyFont="1" applyFill="1" applyBorder="1" applyAlignment="1" applyProtection="1">
      <alignment vertical="top" readingOrder="1"/>
      <protection locked="0"/>
    </xf>
    <xf numFmtId="0" fontId="3" fillId="4" borderId="1" xfId="0" applyNumberFormat="1" applyFont="1" applyFill="1" applyBorder="1" applyAlignment="1" applyProtection="1">
      <alignment vertical="top" wrapText="1" readingOrder="1"/>
      <protection locked="0"/>
    </xf>
    <xf numFmtId="0" fontId="3" fillId="5" borderId="1" xfId="0" applyNumberFormat="1" applyFont="1" applyFill="1" applyBorder="1" applyAlignment="1" applyProtection="1">
      <alignment vertical="top" wrapText="1" readingOrder="1"/>
      <protection locked="0"/>
    </xf>
    <xf numFmtId="0" fontId="3" fillId="4" borderId="2" xfId="0" applyNumberFormat="1" applyFont="1" applyFill="1" applyBorder="1" applyAlignment="1" applyProtection="1">
      <alignment vertical="top" wrapText="1" readingOrder="1"/>
      <protection locked="0"/>
    </xf>
    <xf numFmtId="0" fontId="3" fillId="5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wrapText="1" readingOrder="1"/>
      <protection locked="0"/>
    </xf>
    <xf numFmtId="0" fontId="4" fillId="3" borderId="1" xfId="0" applyNumberFormat="1" applyFont="1" applyFill="1" applyBorder="1" applyAlignment="1" applyProtection="1">
      <alignment vertical="center" wrapText="1" readingOrder="1"/>
      <protection locked="0"/>
    </xf>
    <xf numFmtId="0" fontId="4" fillId="3" borderId="2" xfId="0" applyNumberFormat="1" applyFont="1" applyFill="1" applyBorder="1" applyAlignment="1" applyProtection="1">
      <alignment vertical="center" wrapText="1" readingOrder="1"/>
      <protection locked="0"/>
    </xf>
    <xf numFmtId="0" fontId="4" fillId="3" borderId="2" xfId="0" applyNumberFormat="1" applyFont="1" applyFill="1" applyBorder="1" applyAlignment="1" applyProtection="1">
      <alignment horizontal="left" vertical="center" readingOrder="1"/>
      <protection locked="0"/>
    </xf>
    <xf numFmtId="0" fontId="4" fillId="0" borderId="5" xfId="0" applyNumberFormat="1" applyFont="1" applyFill="1" applyBorder="1" applyAlignment="1" applyProtection="1">
      <alignment vertical="top" readingOrder="1"/>
      <protection locked="0"/>
    </xf>
    <xf numFmtId="0" fontId="4" fillId="2" borderId="0" xfId="0" applyNumberFormat="1" applyFont="1" applyFill="1" applyAlignment="1" applyProtection="1">
      <alignment wrapText="1"/>
    </xf>
    <xf numFmtId="164" fontId="3" fillId="0" borderId="2" xfId="0" applyNumberFormat="1" applyFont="1" applyFill="1" applyBorder="1" applyAlignment="1" applyProtection="1">
      <alignment horizontal="center" vertical="top" readingOrder="1"/>
    </xf>
    <xf numFmtId="164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164" fontId="4" fillId="3" borderId="2" xfId="0" applyNumberFormat="1" applyFont="1" applyFill="1" applyBorder="1" applyAlignment="1" applyProtection="1">
      <alignment horizontal="center" vertical="center" readingOrder="1"/>
    </xf>
    <xf numFmtId="164" fontId="3" fillId="4" borderId="2" xfId="0" applyNumberFormat="1" applyFont="1" applyFill="1" applyBorder="1" applyAlignment="1" applyProtection="1">
      <alignment horizontal="center" vertical="top" readingOrder="1"/>
    </xf>
    <xf numFmtId="164" fontId="3" fillId="5" borderId="2" xfId="0" applyNumberFormat="1" applyFont="1" applyFill="1" applyBorder="1" applyAlignment="1" applyProtection="1">
      <alignment horizontal="center" vertical="top" readingOrder="1"/>
    </xf>
    <xf numFmtId="164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top" readingOrder="1"/>
      <protection locked="0"/>
    </xf>
    <xf numFmtId="164" fontId="4" fillId="0" borderId="5" xfId="0" applyNumberFormat="1" applyFont="1" applyFill="1" applyBorder="1" applyAlignment="1" applyProtection="1">
      <alignment horizontal="center" vertical="top" readingOrder="1"/>
    </xf>
    <xf numFmtId="164" fontId="3" fillId="0" borderId="5" xfId="0" applyNumberFormat="1" applyFont="1" applyFill="1" applyBorder="1" applyAlignment="1" applyProtection="1">
      <alignment horizontal="center" vertical="top" readingOrder="1"/>
    </xf>
    <xf numFmtId="164" fontId="4" fillId="6" borderId="5" xfId="0" applyNumberFormat="1" applyFont="1" applyFill="1" applyBorder="1" applyAlignment="1" applyProtection="1">
      <alignment horizontal="center" vertical="top" readingOrder="1"/>
    </xf>
    <xf numFmtId="164" fontId="3" fillId="0" borderId="8" xfId="0" applyNumberFormat="1" applyFont="1" applyFill="1" applyBorder="1" applyAlignment="1" applyProtection="1">
      <alignment horizontal="center" vertical="top" readingOrder="1"/>
      <protection locked="0"/>
    </xf>
    <xf numFmtId="0" fontId="1" fillId="2" borderId="0" xfId="2"/>
    <xf numFmtId="0" fontId="6" fillId="2" borderId="22" xfId="1" applyFont="1" applyBorder="1" applyAlignment="1">
      <alignment horizontal="center" vertical="center"/>
    </xf>
    <xf numFmtId="0" fontId="7" fillId="2" borderId="22" xfId="1" applyFont="1" applyBorder="1" applyAlignment="1">
      <alignment horizontal="center" vertical="top" wrapText="1"/>
    </xf>
    <xf numFmtId="49" fontId="7" fillId="2" borderId="22" xfId="1" applyNumberFormat="1" applyFont="1" applyBorder="1" applyAlignment="1">
      <alignment horizontal="center" vertical="top" wrapText="1"/>
    </xf>
    <xf numFmtId="0" fontId="7" fillId="2" borderId="23" xfId="1" applyFont="1" applyBorder="1" applyAlignment="1">
      <alignment vertical="top" wrapText="1"/>
    </xf>
    <xf numFmtId="0" fontId="7" fillId="2" borderId="24" xfId="1" applyFont="1" applyBorder="1" applyAlignment="1">
      <alignment vertical="top" wrapText="1"/>
    </xf>
    <xf numFmtId="0" fontId="7" fillId="2" borderId="22" xfId="1" applyFont="1" applyBorder="1" applyAlignment="1">
      <alignment horizontal="center" vertical="center"/>
    </xf>
    <xf numFmtId="0" fontId="7" fillId="2" borderId="22" xfId="1" applyFont="1" applyBorder="1" applyAlignment="1">
      <alignment horizontal="center" vertical="center" wrapText="1"/>
    </xf>
    <xf numFmtId="0" fontId="7" fillId="2" borderId="0" xfId="1" applyFont="1"/>
    <xf numFmtId="0" fontId="5" fillId="2" borderId="25" xfId="1" applyBorder="1"/>
    <xf numFmtId="0" fontId="5" fillId="2" borderId="0" xfId="1"/>
    <xf numFmtId="0" fontId="3" fillId="0" borderId="3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5" xfId="0" applyNumberFormat="1" applyFont="1" applyFill="1" applyBorder="1" applyAlignment="1" applyProtection="1">
      <alignment horizontal="left" vertical="top" wrapText="1" readingOrder="1"/>
      <protection locked="0"/>
    </xf>
    <xf numFmtId="0" fontId="9" fillId="2" borderId="0" xfId="0" applyNumberFormat="1" applyFont="1" applyFill="1" applyAlignment="1" applyProtection="1">
      <alignment wrapText="1"/>
    </xf>
    <xf numFmtId="0" fontId="9" fillId="0" borderId="8" xfId="0" applyNumberFormat="1" applyFont="1" applyFill="1" applyBorder="1" applyAlignment="1" applyProtection="1">
      <alignment horizontal="center" vertical="center" wrapText="1" readingOrder="1"/>
    </xf>
    <xf numFmtId="0" fontId="9" fillId="0" borderId="9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5" borderId="13" xfId="0" applyNumberFormat="1" applyFont="1" applyFill="1" applyBorder="1" applyAlignment="1" applyProtection="1">
      <alignment vertical="top" wrapText="1" readingOrder="1"/>
      <protection locked="0"/>
    </xf>
    <xf numFmtId="0" fontId="3" fillId="5" borderId="16" xfId="0" applyNumberFormat="1" applyFont="1" applyFill="1" applyBorder="1" applyAlignment="1" applyProtection="1">
      <alignment vertical="top" wrapText="1" readingOrder="1"/>
      <protection locked="0"/>
    </xf>
    <xf numFmtId="0" fontId="3" fillId="5" borderId="16" xfId="0" applyNumberFormat="1" applyFont="1" applyFill="1" applyBorder="1" applyAlignment="1" applyProtection="1">
      <alignment horizontal="left" vertical="top" readingOrder="1"/>
      <protection locked="0"/>
    </xf>
    <xf numFmtId="164" fontId="3" fillId="5" borderId="16" xfId="0" applyNumberFormat="1" applyFont="1" applyFill="1" applyBorder="1" applyAlignment="1" applyProtection="1">
      <alignment horizontal="center" vertical="top" readingOrder="1"/>
    </xf>
    <xf numFmtId="0" fontId="3" fillId="0" borderId="39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39" xfId="0" applyNumberFormat="1" applyFont="1" applyFill="1" applyBorder="1" applyAlignment="1" applyProtection="1">
      <alignment horizontal="center" vertical="top" readingOrder="1"/>
    </xf>
    <xf numFmtId="0" fontId="3" fillId="0" borderId="3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8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8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38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8" xfId="0" applyNumberFormat="1" applyFont="1" applyFill="1" applyBorder="1" applyAlignment="1" applyProtection="1">
      <alignment vertical="top" wrapText="1" readingOrder="1"/>
      <protection locked="0"/>
    </xf>
    <xf numFmtId="0" fontId="3" fillId="0" borderId="38" xfId="0" applyNumberFormat="1" applyFont="1" applyFill="1" applyBorder="1" applyAlignment="1" applyProtection="1">
      <alignment vertical="top" readingOrder="1"/>
      <protection locked="0"/>
    </xf>
    <xf numFmtId="0" fontId="3" fillId="0" borderId="41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41" xfId="0" applyNumberFormat="1" applyFont="1" applyFill="1" applyBorder="1" applyAlignment="1" applyProtection="1">
      <alignment horizontal="center" vertical="top" readingOrder="1"/>
    </xf>
    <xf numFmtId="0" fontId="3" fillId="0" borderId="4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3" xfId="0" applyNumberFormat="1" applyFont="1" applyFill="1" applyBorder="1" applyAlignment="1" applyProtection="1">
      <alignment vertical="top" readingOrder="1"/>
      <protection locked="0"/>
    </xf>
    <xf numFmtId="0" fontId="3" fillId="0" borderId="44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44" xfId="0" applyNumberFormat="1" applyFont="1" applyFill="1" applyBorder="1" applyAlignment="1" applyProtection="1">
      <alignment horizontal="center" vertical="top" readingOrder="1"/>
      <protection locked="0"/>
    </xf>
    <xf numFmtId="164" fontId="0" fillId="0" borderId="0" xfId="0" applyNumberFormat="1" applyFill="1" applyAlignment="1" applyProtection="1"/>
    <xf numFmtId="0" fontId="0" fillId="7" borderId="0" xfId="0" applyNumberFormat="1" applyFill="1" applyAlignment="1" applyProtection="1"/>
    <xf numFmtId="0" fontId="3" fillId="7" borderId="3" xfId="0" applyNumberFormat="1" applyFont="1" applyFill="1" applyBorder="1" applyAlignment="1" applyProtection="1">
      <alignment horizontal="center" vertical="top" readingOrder="1"/>
      <protection locked="0"/>
    </xf>
    <xf numFmtId="0" fontId="11" fillId="0" borderId="0" xfId="0" applyFont="1" applyAlignment="1">
      <alignment vertical="top"/>
    </xf>
    <xf numFmtId="165" fontId="12" fillId="0" borderId="0" xfId="3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166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4" fontId="13" fillId="0" borderId="0" xfId="0" applyNumberFormat="1" applyFont="1" applyAlignment="1">
      <alignment vertical="center"/>
    </xf>
    <xf numFmtId="0" fontId="11" fillId="0" borderId="0" xfId="0" applyFont="1" applyBorder="1" applyAlignment="1">
      <alignment vertical="top"/>
    </xf>
    <xf numFmtId="0" fontId="0" fillId="0" borderId="0" xfId="0"/>
    <xf numFmtId="0" fontId="9" fillId="2" borderId="0" xfId="0" applyNumberFormat="1" applyFont="1" applyFill="1" applyAlignment="1" applyProtection="1"/>
    <xf numFmtId="0" fontId="0" fillId="2" borderId="0" xfId="0" applyNumberFormat="1" applyFont="1" applyFill="1" applyAlignment="1" applyProtection="1"/>
    <xf numFmtId="164" fontId="7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14" fillId="0" borderId="0" xfId="0" applyNumberFormat="1" applyFont="1" applyFill="1" applyAlignment="1" applyProtection="1">
      <alignment horizontal="left" vertical="top"/>
    </xf>
    <xf numFmtId="164" fontId="7" fillId="0" borderId="5" xfId="0" applyNumberFormat="1" applyFont="1" applyFill="1" applyBorder="1" applyAlignment="1" applyProtection="1">
      <alignment horizontal="center" vertical="top" wrapText="1" readingOrder="1"/>
      <protection locked="0"/>
    </xf>
    <xf numFmtId="164" fontId="7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14" fillId="0" borderId="46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Alignment="1" applyProtection="1">
      <alignment vertical="top"/>
    </xf>
    <xf numFmtId="0" fontId="3" fillId="0" borderId="4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7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4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6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16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6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28" xfId="0" applyNumberFormat="1" applyFont="1" applyFill="1" applyBorder="1" applyAlignment="1" applyProtection="1">
      <alignment horizontal="center" vertical="top" readingOrder="1"/>
      <protection locked="0"/>
    </xf>
    <xf numFmtId="0" fontId="3" fillId="8" borderId="16" xfId="0" applyNumberFormat="1" applyFont="1" applyFill="1" applyBorder="1" applyAlignment="1" applyProtection="1">
      <alignment vertical="top" wrapText="1" readingOrder="1"/>
      <protection locked="0"/>
    </xf>
    <xf numFmtId="0" fontId="3" fillId="8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8" borderId="2" xfId="0" applyNumberFormat="1" applyFont="1" applyFill="1" applyBorder="1" applyAlignment="1" applyProtection="1">
      <alignment horizontal="center" vertical="top" readingOrder="1"/>
    </xf>
    <xf numFmtId="0" fontId="3" fillId="8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8" borderId="2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8" borderId="28" xfId="0" applyNumberFormat="1" applyFont="1" applyFill="1" applyBorder="1" applyAlignment="1" applyProtection="1">
      <alignment horizontal="center" vertical="top" wrapText="1" readingOrder="1"/>
      <protection locked="0"/>
    </xf>
    <xf numFmtId="0" fontId="7" fillId="0" borderId="44" xfId="0" applyNumberFormat="1" applyFont="1" applyFill="1" applyBorder="1" applyAlignment="1" applyProtection="1">
      <alignment horizontal="left" vertical="top" wrapText="1" readingOrder="1"/>
      <protection locked="0"/>
    </xf>
    <xf numFmtId="0" fontId="7" fillId="0" borderId="44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38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47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44" xfId="0" applyNumberFormat="1" applyFont="1" applyFill="1" applyBorder="1" applyAlignment="1" applyProtection="1">
      <alignment horizontal="center" vertical="top" wrapText="1" readingOrder="1"/>
      <protection locked="0"/>
    </xf>
    <xf numFmtId="164" fontId="7" fillId="0" borderId="44" xfId="0" applyNumberFormat="1" applyFont="1" applyFill="1" applyBorder="1" applyAlignment="1" applyProtection="1">
      <alignment horizontal="center" vertical="top" readingOrder="1"/>
      <protection locked="0"/>
    </xf>
    <xf numFmtId="164" fontId="16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9" fillId="0" borderId="0" xfId="0" applyNumberFormat="1" applyFont="1" applyFill="1" applyAlignment="1" applyProtection="1">
      <alignment horizontal="right"/>
    </xf>
    <xf numFmtId="0" fontId="15" fillId="0" borderId="0" xfId="0" applyNumberFormat="1" applyFont="1" applyFill="1" applyAlignment="1" applyProtection="1">
      <alignment horizontal="right"/>
    </xf>
    <xf numFmtId="0" fontId="3" fillId="0" borderId="4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5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5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5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5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5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5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5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8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2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2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2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3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7" xfId="0" applyNumberFormat="1" applyFont="1" applyFill="1" applyBorder="1" applyAlignment="1" applyProtection="1">
      <alignment horizontal="center" vertical="center" textRotation="90" wrapText="1" readingOrder="1"/>
      <protection locked="0"/>
    </xf>
    <xf numFmtId="0" fontId="3" fillId="0" borderId="18" xfId="0" applyNumberFormat="1" applyFont="1" applyFill="1" applyBorder="1" applyAlignment="1" applyProtection="1">
      <alignment horizontal="center" vertical="center" textRotation="90" wrapText="1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36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5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2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2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36" xfId="0" applyNumberFormat="1" applyFont="1" applyFill="1" applyBorder="1" applyAlignment="1" applyProtection="1">
      <alignment horizontal="center" vertical="top" readingOrder="1"/>
      <protection locked="0"/>
    </xf>
    <xf numFmtId="0" fontId="4" fillId="0" borderId="34" xfId="0" applyNumberFormat="1" applyFont="1" applyFill="1" applyBorder="1" applyAlignment="1" applyProtection="1">
      <alignment horizontal="left" vertical="top" wrapText="1" readingOrder="1"/>
      <protection locked="0"/>
    </xf>
    <xf numFmtId="0" fontId="4" fillId="0" borderId="3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5" xfId="0" applyNumberFormat="1" applyFont="1" applyFill="1" applyBorder="1" applyAlignment="1" applyProtection="1">
      <alignment horizontal="left" vertical="top" wrapText="1" readingOrder="1"/>
      <protection locked="0"/>
    </xf>
    <xf numFmtId="0" fontId="4" fillId="6" borderId="34" xfId="0" applyNumberFormat="1" applyFont="1" applyFill="1" applyBorder="1" applyAlignment="1" applyProtection="1">
      <alignment horizontal="right" vertical="top" readingOrder="1"/>
      <protection locked="0"/>
    </xf>
    <xf numFmtId="0" fontId="4" fillId="6" borderId="35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center" wrapText="1" readingOrder="1"/>
    </xf>
    <xf numFmtId="0" fontId="3" fillId="0" borderId="35" xfId="0" applyNumberFormat="1" applyFont="1" applyFill="1" applyBorder="1" applyAlignment="1" applyProtection="1">
      <alignment horizontal="center" vertical="center" wrapText="1" readingOrder="1"/>
    </xf>
    <xf numFmtId="0" fontId="14" fillId="0" borderId="55" xfId="0" applyNumberFormat="1" applyFont="1" applyFill="1" applyBorder="1" applyAlignment="1" applyProtection="1">
      <alignment horizontal="center"/>
    </xf>
    <xf numFmtId="0" fontId="14" fillId="0" borderId="0" xfId="0" applyNumberFormat="1" applyFont="1" applyFill="1" applyAlignment="1" applyProtection="1">
      <alignment horizontal="center"/>
    </xf>
    <xf numFmtId="0" fontId="3" fillId="0" borderId="37" xfId="0" applyNumberFormat="1" applyFont="1" applyFill="1" applyBorder="1" applyAlignment="1" applyProtection="1">
      <alignment horizontal="center" vertical="top" readingOrder="1"/>
      <protection locked="0"/>
    </xf>
    <xf numFmtId="0" fontId="4" fillId="2" borderId="0" xfId="0" applyNumberFormat="1" applyFont="1" applyFill="1" applyAlignment="1" applyProtection="1">
      <alignment horizontal="center" vertical="top" readingOrder="1"/>
      <protection locked="0"/>
    </xf>
    <xf numFmtId="49" fontId="3" fillId="7" borderId="16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7" borderId="17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7" borderId="18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6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8" xfId="0" applyNumberFormat="1" applyFont="1" applyFill="1" applyBorder="1" applyAlignment="1" applyProtection="1">
      <alignment horizontal="center" vertical="top" wrapTex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 readingOrder="1"/>
    </xf>
    <xf numFmtId="0" fontId="9" fillId="0" borderId="4" xfId="0" applyNumberFormat="1" applyFont="1" applyFill="1" applyBorder="1" applyAlignment="1" applyProtection="1">
      <alignment horizontal="center" vertical="center" wrapText="1" readingOrder="1"/>
    </xf>
    <xf numFmtId="0" fontId="9" fillId="0" borderId="7" xfId="0" applyNumberFormat="1" applyFont="1" applyFill="1" applyBorder="1" applyAlignment="1" applyProtection="1">
      <alignment horizontal="center" vertical="center" wrapText="1" readingOrder="1"/>
    </xf>
    <xf numFmtId="0" fontId="9" fillId="0" borderId="16" xfId="0" applyNumberFormat="1" applyFont="1" applyFill="1" applyBorder="1" applyAlignment="1" applyProtection="1">
      <alignment horizontal="center" vertical="center" textRotation="90" wrapText="1" readingOrder="1"/>
    </xf>
    <xf numFmtId="0" fontId="9" fillId="0" borderId="17" xfId="0" applyNumberFormat="1" applyFont="1" applyFill="1" applyBorder="1" applyAlignment="1" applyProtection="1">
      <alignment horizontal="center" vertical="center" textRotation="90" wrapText="1" readingOrder="1"/>
    </xf>
    <xf numFmtId="0" fontId="9" fillId="0" borderId="18" xfId="0" applyNumberFormat="1" applyFont="1" applyFill="1" applyBorder="1" applyAlignment="1" applyProtection="1">
      <alignment horizontal="center" vertical="center" textRotation="90" wrapText="1" readingOrder="1"/>
    </xf>
    <xf numFmtId="49" fontId="3" fillId="0" borderId="17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6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7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8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16" xfId="0" applyNumberFormat="1" applyFont="1" applyFill="1" applyBorder="1" applyAlignment="1" applyProtection="1">
      <alignment horizontal="center" vertical="top" readingOrder="1"/>
    </xf>
    <xf numFmtId="164" fontId="3" fillId="0" borderId="17" xfId="0" applyNumberFormat="1" applyFont="1" applyFill="1" applyBorder="1" applyAlignment="1" applyProtection="1">
      <alignment horizontal="center" vertical="top" readingOrder="1"/>
    </xf>
    <xf numFmtId="164" fontId="3" fillId="0" borderId="18" xfId="0" applyNumberFormat="1" applyFont="1" applyFill="1" applyBorder="1" applyAlignment="1" applyProtection="1">
      <alignment horizontal="center" vertical="top" readingOrder="1"/>
    </xf>
    <xf numFmtId="0" fontId="3" fillId="0" borderId="16" xfId="0" applyNumberFormat="1" applyFont="1" applyFill="1" applyBorder="1" applyAlignment="1" applyProtection="1">
      <alignment horizontal="center" vertical="center" textRotation="90" wrapText="1" readingOrder="1"/>
      <protection locked="0"/>
    </xf>
    <xf numFmtId="0" fontId="3" fillId="4" borderId="1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 readingOrder="1"/>
    </xf>
    <xf numFmtId="0" fontId="9" fillId="0" borderId="5" xfId="0" applyNumberFormat="1" applyFont="1" applyFill="1" applyBorder="1" applyAlignment="1" applyProtection="1">
      <alignment horizontal="center" vertical="center" wrapText="1" readingOrder="1"/>
    </xf>
    <xf numFmtId="0" fontId="9" fillId="0" borderId="8" xfId="0" applyNumberFormat="1" applyFont="1" applyFill="1" applyBorder="1" applyAlignment="1" applyProtection="1">
      <alignment horizontal="center" vertical="center" wrapText="1" readingOrder="1"/>
    </xf>
    <xf numFmtId="0" fontId="9" fillId="0" borderId="2" xfId="0" applyNumberFormat="1" applyFont="1" applyFill="1" applyBorder="1" applyAlignment="1" applyProtection="1">
      <alignment horizontal="center" vertical="center" textRotation="90" wrapText="1" readingOrder="1"/>
    </xf>
    <xf numFmtId="0" fontId="9" fillId="0" borderId="5" xfId="0" applyNumberFormat="1" applyFont="1" applyFill="1" applyBorder="1" applyAlignment="1" applyProtection="1">
      <alignment horizontal="center" vertical="center" textRotation="90" wrapText="1" readingOrder="1"/>
    </xf>
    <xf numFmtId="0" fontId="9" fillId="0" borderId="8" xfId="0" applyNumberFormat="1" applyFont="1" applyFill="1" applyBorder="1" applyAlignment="1" applyProtection="1">
      <alignment horizontal="center" vertical="center" textRotation="90" wrapText="1" readingOrder="1"/>
    </xf>
    <xf numFmtId="14" fontId="13" fillId="0" borderId="0" xfId="0" applyNumberFormat="1" applyFont="1" applyAlignment="1">
      <alignment horizontal="left" vertical="center"/>
    </xf>
    <xf numFmtId="0" fontId="9" fillId="2" borderId="0" xfId="0" applyNumberFormat="1" applyFont="1" applyFill="1" applyAlignment="1" applyProtection="1">
      <alignment horizontal="left" wrapText="1"/>
    </xf>
    <xf numFmtId="0" fontId="3" fillId="3" borderId="10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1" xfId="0" applyNumberFormat="1" applyFont="1" applyFill="1" applyBorder="1" applyAlignment="1" applyProtection="1">
      <alignment horizontal="center" vertical="top" readingOrder="1"/>
      <protection locked="0"/>
    </xf>
    <xf numFmtId="0" fontId="3" fillId="3" borderId="12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0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1" xfId="0" applyNumberFormat="1" applyFont="1" applyFill="1" applyBorder="1" applyAlignment="1" applyProtection="1">
      <alignment horizontal="center" vertical="top" readingOrder="1"/>
      <protection locked="0"/>
    </xf>
    <xf numFmtId="0" fontId="3" fillId="4" borderId="12" xfId="0" applyNumberFormat="1" applyFont="1" applyFill="1" applyBorder="1" applyAlignment="1" applyProtection="1">
      <alignment horizontal="center" vertical="top" readingOrder="1"/>
      <protection locked="0"/>
    </xf>
    <xf numFmtId="0" fontId="9" fillId="0" borderId="3" xfId="0" applyNumberFormat="1" applyFont="1" applyFill="1" applyBorder="1" applyAlignment="1" applyProtection="1">
      <alignment horizontal="center" vertical="center" wrapText="1" readingOrder="1"/>
    </xf>
    <xf numFmtId="0" fontId="9" fillId="0" borderId="6" xfId="0" applyNumberFormat="1" applyFont="1" applyFill="1" applyBorder="1" applyAlignment="1" applyProtection="1">
      <alignment horizontal="center" vertical="center" wrapText="1" readingOrder="1"/>
    </xf>
    <xf numFmtId="0" fontId="4" fillId="2" borderId="0" xfId="0" applyNumberFormat="1" applyFont="1" applyFill="1" applyAlignment="1" applyProtection="1">
      <alignment horizontal="center" wrapText="1"/>
    </xf>
    <xf numFmtId="0" fontId="4" fillId="0" borderId="0" xfId="0" applyNumberFormat="1" applyFont="1" applyFill="1" applyAlignment="1" applyProtection="1">
      <alignment horizontal="center"/>
    </xf>
    <xf numFmtId="0" fontId="3" fillId="0" borderId="32" xfId="0" applyNumberFormat="1" applyFont="1" applyFill="1" applyBorder="1" applyAlignment="1" applyProtection="1">
      <alignment horizontal="center"/>
    </xf>
    <xf numFmtId="0" fontId="14" fillId="0" borderId="46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Alignment="1" applyProtection="1">
      <alignment horizontal="left"/>
    </xf>
    <xf numFmtId="0" fontId="7" fillId="2" borderId="47" xfId="0" applyFont="1" applyFill="1" applyBorder="1" applyAlignment="1" applyProtection="1">
      <alignment horizontal="left" vertical="top" wrapText="1" readingOrder="1"/>
      <protection locked="0"/>
    </xf>
    <xf numFmtId="0" fontId="7" fillId="2" borderId="56" xfId="0" applyFont="1" applyFill="1" applyBorder="1" applyAlignment="1" applyProtection="1">
      <alignment horizontal="left" vertical="top" wrapText="1" readingOrder="1"/>
      <protection locked="0"/>
    </xf>
    <xf numFmtId="0" fontId="7" fillId="2" borderId="47" xfId="0" applyFont="1" applyFill="1" applyBorder="1" applyAlignment="1" applyProtection="1">
      <alignment horizontal="center" vertical="top" readingOrder="1"/>
      <protection locked="0"/>
    </xf>
    <xf numFmtId="0" fontId="7" fillId="2" borderId="56" xfId="0" applyFont="1" applyFill="1" applyBorder="1" applyAlignment="1" applyProtection="1">
      <alignment horizontal="center" vertical="top" readingOrder="1"/>
      <protection locked="0"/>
    </xf>
    <xf numFmtId="0" fontId="7" fillId="2" borderId="48" xfId="0" applyFont="1" applyFill="1" applyBorder="1" applyAlignment="1" applyProtection="1">
      <alignment horizontal="center" vertical="top" readingOrder="1"/>
      <protection locked="0"/>
    </xf>
    <xf numFmtId="0" fontId="7" fillId="2" borderId="57" xfId="0" applyFont="1" applyFill="1" applyBorder="1" applyAlignment="1" applyProtection="1">
      <alignment horizontal="center" vertical="top" readingOrder="1"/>
      <protection locked="0"/>
    </xf>
    <xf numFmtId="0" fontId="14" fillId="0" borderId="0" xfId="0" applyNumberFormat="1" applyFont="1" applyFill="1" applyBorder="1" applyAlignment="1" applyProtection="1">
      <alignment horizontal="left"/>
    </xf>
    <xf numFmtId="0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7" fillId="2" borderId="23" xfId="1" applyFont="1" applyBorder="1" applyAlignment="1">
      <alignment horizontal="left" vertical="top" wrapText="1"/>
    </xf>
    <xf numFmtId="0" fontId="7" fillId="2" borderId="24" xfId="1" applyFont="1" applyBorder="1" applyAlignment="1">
      <alignment horizontal="left" vertical="top" wrapText="1"/>
    </xf>
    <xf numFmtId="0" fontId="6" fillId="2" borderId="22" xfId="1" applyFont="1" applyBorder="1" applyAlignment="1">
      <alignment horizontal="center" vertical="center"/>
    </xf>
    <xf numFmtId="0" fontId="7" fillId="2" borderId="22" xfId="1" applyFont="1" applyBorder="1" applyAlignment="1">
      <alignment horizontal="center" vertical="top" wrapText="1"/>
    </xf>
    <xf numFmtId="0" fontId="7" fillId="2" borderId="22" xfId="1" applyFont="1" applyBorder="1" applyAlignment="1">
      <alignment horizontal="left" vertical="top" wrapText="1"/>
    </xf>
    <xf numFmtId="0" fontId="7" fillId="2" borderId="22" xfId="1" applyFont="1" applyBorder="1" applyAlignment="1">
      <alignment horizontal="left" vertical="center"/>
    </xf>
    <xf numFmtId="0" fontId="7" fillId="2" borderId="22" xfId="1" applyFont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top" wrapText="1"/>
    </xf>
  </cellXfs>
  <cellStyles count="4">
    <cellStyle name="Excel Built-in Normal 1" xfId="1"/>
    <cellStyle name="Įprastas" xfId="0" builtinId="0"/>
    <cellStyle name="Įprastas 2" xfId="2"/>
    <cellStyle name="Kablelis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81"/>
  <sheetViews>
    <sheetView tabSelected="1" zoomScaleNormal="100" workbookViewId="0">
      <selection activeCell="K6" sqref="K6:O6"/>
    </sheetView>
  </sheetViews>
  <sheetFormatPr defaultRowHeight="15" x14ac:dyDescent="0.25"/>
  <cols>
    <col min="1" max="1" width="6.5703125" customWidth="1"/>
    <col min="2" max="2" width="23" customWidth="1"/>
    <col min="3" max="3" width="9.28515625" customWidth="1"/>
    <col min="4" max="4" width="10.7109375" customWidth="1"/>
    <col min="5" max="5" width="13.7109375" customWidth="1"/>
    <col min="6" max="6" width="12" customWidth="1"/>
    <col min="7" max="7" width="26.42578125" hidden="1" customWidth="1"/>
    <col min="8" max="8" width="11.28515625" customWidth="1"/>
    <col min="9" max="9" width="12.28515625" customWidth="1"/>
    <col min="10" max="10" width="10.140625" customWidth="1"/>
    <col min="11" max="11" width="17.140625" customWidth="1"/>
    <col min="12" max="14" width="5.140625" customWidth="1"/>
    <col min="15" max="15" width="6.42578125" customWidth="1"/>
  </cols>
  <sheetData>
    <row r="1" spans="1:235" x14ac:dyDescent="0.25">
      <c r="L1" s="126"/>
      <c r="M1" s="127"/>
      <c r="N1" s="127"/>
      <c r="O1" s="127"/>
    </row>
    <row r="2" spans="1:235" s="95" customFormat="1" ht="15.75" x14ac:dyDescent="0.25">
      <c r="A2" s="88"/>
      <c r="B2" s="88"/>
      <c r="C2" s="88"/>
      <c r="D2" s="88"/>
      <c r="E2" s="89"/>
      <c r="F2" s="90"/>
      <c r="G2" s="91"/>
      <c r="H2" s="91"/>
      <c r="I2" s="92"/>
      <c r="J2" s="93"/>
      <c r="K2" s="211" t="s">
        <v>132</v>
      </c>
      <c r="L2" s="211"/>
      <c r="M2" s="211"/>
      <c r="N2" s="211"/>
      <c r="O2" s="211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  <c r="BS2" s="94"/>
      <c r="BT2" s="94"/>
      <c r="BU2" s="94"/>
      <c r="BV2" s="94"/>
      <c r="BW2" s="94"/>
      <c r="BX2" s="94"/>
      <c r="BY2" s="94"/>
      <c r="BZ2" s="94"/>
      <c r="CA2" s="94"/>
      <c r="CB2" s="94"/>
      <c r="CC2" s="94"/>
      <c r="CD2" s="94"/>
      <c r="CE2" s="94"/>
      <c r="CF2" s="94"/>
      <c r="CG2" s="94"/>
      <c r="CH2" s="94"/>
      <c r="CI2" s="94"/>
      <c r="CJ2" s="94"/>
      <c r="CK2" s="94"/>
      <c r="CL2" s="94"/>
      <c r="CM2" s="94"/>
      <c r="CN2" s="94"/>
      <c r="CO2" s="94"/>
      <c r="CP2" s="94"/>
      <c r="CQ2" s="94"/>
      <c r="CR2" s="94"/>
      <c r="CS2" s="94"/>
      <c r="CT2" s="94"/>
      <c r="CU2" s="94"/>
      <c r="CV2" s="94"/>
      <c r="CW2" s="94"/>
      <c r="CX2" s="94"/>
      <c r="CY2" s="94"/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  <c r="FR2" s="94"/>
      <c r="FS2" s="94"/>
      <c r="FT2" s="94"/>
      <c r="FU2" s="94"/>
      <c r="FV2" s="94"/>
      <c r="FW2" s="94"/>
      <c r="FX2" s="94"/>
      <c r="FY2" s="94"/>
      <c r="FZ2" s="94"/>
      <c r="GA2" s="94"/>
      <c r="GB2" s="94"/>
      <c r="GC2" s="94"/>
      <c r="GD2" s="94"/>
      <c r="GE2" s="94"/>
      <c r="GF2" s="94"/>
      <c r="GG2" s="94"/>
      <c r="GH2" s="94"/>
      <c r="GI2" s="94"/>
      <c r="GJ2" s="94"/>
      <c r="GK2" s="94"/>
      <c r="GL2" s="94"/>
      <c r="GM2" s="94"/>
      <c r="GN2" s="94"/>
      <c r="GO2" s="94"/>
      <c r="GP2" s="94"/>
      <c r="GQ2" s="94"/>
      <c r="GR2" s="94"/>
      <c r="GS2" s="94"/>
      <c r="GT2" s="94"/>
      <c r="GU2" s="94"/>
      <c r="GV2" s="94"/>
      <c r="GW2" s="94"/>
      <c r="GX2" s="94"/>
      <c r="GY2" s="94"/>
      <c r="GZ2" s="94"/>
      <c r="HA2" s="94"/>
      <c r="HB2" s="94"/>
      <c r="HC2" s="94"/>
      <c r="HD2" s="94"/>
      <c r="HE2" s="94"/>
      <c r="HF2" s="94"/>
      <c r="HG2" s="94"/>
      <c r="HH2" s="94"/>
      <c r="HI2" s="94"/>
      <c r="HJ2" s="94"/>
      <c r="HK2" s="94"/>
      <c r="HL2" s="94"/>
      <c r="HM2" s="94"/>
      <c r="HN2" s="94"/>
      <c r="HO2" s="94"/>
      <c r="HP2" s="94"/>
      <c r="HQ2" s="94"/>
      <c r="HR2" s="94"/>
      <c r="HS2" s="94"/>
      <c r="HT2" s="94"/>
      <c r="HU2" s="94"/>
      <c r="HV2" s="94"/>
      <c r="HW2" s="94"/>
      <c r="HX2" s="94"/>
      <c r="HY2" s="94"/>
      <c r="HZ2" s="94"/>
      <c r="IA2" s="94"/>
    </row>
    <row r="3" spans="1:235" s="95" customFormat="1" ht="15.75" x14ac:dyDescent="0.25">
      <c r="A3" s="88"/>
      <c r="B3" s="88"/>
      <c r="C3" s="88"/>
      <c r="D3" s="88"/>
      <c r="E3" s="89"/>
      <c r="F3" s="90"/>
      <c r="G3" s="91"/>
      <c r="H3" s="91"/>
      <c r="I3" s="92"/>
      <c r="J3" s="93"/>
      <c r="K3" s="211" t="s">
        <v>133</v>
      </c>
      <c r="L3" s="211"/>
      <c r="M3" s="211"/>
      <c r="N3" s="211"/>
      <c r="O3" s="211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  <c r="BR3" s="94"/>
      <c r="BS3" s="94"/>
      <c r="BT3" s="94"/>
      <c r="BU3" s="94"/>
      <c r="BV3" s="94"/>
      <c r="BW3" s="94"/>
      <c r="BX3" s="94"/>
      <c r="BY3" s="94"/>
      <c r="BZ3" s="94"/>
      <c r="CA3" s="94"/>
      <c r="CB3" s="94"/>
      <c r="CC3" s="94"/>
      <c r="CD3" s="94"/>
      <c r="CE3" s="94"/>
      <c r="CF3" s="94"/>
      <c r="CG3" s="94"/>
      <c r="CH3" s="94"/>
      <c r="CI3" s="94"/>
      <c r="CJ3" s="94"/>
      <c r="CK3" s="94"/>
      <c r="CL3" s="94"/>
      <c r="CM3" s="94"/>
      <c r="CN3" s="94"/>
      <c r="CO3" s="94"/>
      <c r="CP3" s="94"/>
      <c r="CQ3" s="94"/>
      <c r="CR3" s="94"/>
      <c r="CS3" s="94"/>
      <c r="CT3" s="94"/>
      <c r="CU3" s="94"/>
      <c r="CV3" s="94"/>
      <c r="CW3" s="94"/>
      <c r="CX3" s="94"/>
      <c r="CY3" s="94"/>
      <c r="CZ3" s="94"/>
      <c r="DA3" s="94"/>
      <c r="DB3" s="94"/>
      <c r="DC3" s="94"/>
      <c r="DD3" s="94"/>
      <c r="DE3" s="94"/>
      <c r="DF3" s="94"/>
      <c r="DG3" s="94"/>
      <c r="DH3" s="94"/>
      <c r="DI3" s="94"/>
      <c r="DJ3" s="94"/>
      <c r="DK3" s="94"/>
      <c r="DL3" s="94"/>
      <c r="DM3" s="94"/>
      <c r="DN3" s="94"/>
      <c r="DO3" s="94"/>
      <c r="DP3" s="94"/>
      <c r="DQ3" s="94"/>
      <c r="DR3" s="94"/>
      <c r="DS3" s="94"/>
      <c r="DT3" s="94"/>
      <c r="DU3" s="94"/>
      <c r="DV3" s="94"/>
      <c r="DW3" s="94"/>
      <c r="DX3" s="94"/>
      <c r="DY3" s="94"/>
      <c r="DZ3" s="94"/>
      <c r="EA3" s="94"/>
      <c r="EB3" s="94"/>
      <c r="EC3" s="94"/>
      <c r="ED3" s="94"/>
      <c r="EE3" s="94"/>
      <c r="EF3" s="94"/>
      <c r="EG3" s="94"/>
      <c r="EH3" s="94"/>
      <c r="EI3" s="94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  <c r="FN3" s="94"/>
      <c r="FO3" s="94"/>
      <c r="FP3" s="94"/>
      <c r="FQ3" s="94"/>
      <c r="FR3" s="94"/>
      <c r="FS3" s="94"/>
      <c r="FT3" s="94"/>
      <c r="FU3" s="94"/>
      <c r="FV3" s="94"/>
      <c r="FW3" s="94"/>
      <c r="FX3" s="94"/>
      <c r="FY3" s="94"/>
      <c r="FZ3" s="94"/>
      <c r="GA3" s="94"/>
      <c r="GB3" s="94"/>
      <c r="GC3" s="94"/>
      <c r="GD3" s="94"/>
      <c r="GE3" s="94"/>
      <c r="GF3" s="94"/>
      <c r="GG3" s="94"/>
      <c r="GH3" s="94"/>
      <c r="GI3" s="94"/>
      <c r="GJ3" s="94"/>
      <c r="GK3" s="94"/>
      <c r="GL3" s="94"/>
      <c r="GM3" s="94"/>
      <c r="GN3" s="94"/>
      <c r="GO3" s="94"/>
      <c r="GP3" s="94"/>
      <c r="GQ3" s="94"/>
      <c r="GR3" s="94"/>
      <c r="GS3" s="94"/>
      <c r="GT3" s="94"/>
      <c r="GU3" s="94"/>
      <c r="GV3" s="94"/>
      <c r="GW3" s="94"/>
      <c r="GX3" s="94"/>
      <c r="GY3" s="94"/>
      <c r="GZ3" s="94"/>
      <c r="HA3" s="94"/>
      <c r="HB3" s="94"/>
      <c r="HC3" s="94"/>
      <c r="HD3" s="94"/>
      <c r="HE3" s="94"/>
      <c r="HF3" s="94"/>
      <c r="HG3" s="94"/>
      <c r="HH3" s="94"/>
      <c r="HI3" s="94"/>
      <c r="HJ3" s="94"/>
      <c r="HK3" s="94"/>
      <c r="HL3" s="94"/>
      <c r="HM3" s="94"/>
      <c r="HN3" s="94"/>
      <c r="HO3" s="94"/>
      <c r="HP3" s="94"/>
      <c r="HQ3" s="94"/>
      <c r="HR3" s="94"/>
      <c r="HS3" s="94"/>
      <c r="HT3" s="94"/>
      <c r="HU3" s="94"/>
      <c r="HV3" s="94"/>
      <c r="HW3" s="94"/>
      <c r="HX3" s="94"/>
      <c r="HY3" s="94"/>
      <c r="HZ3" s="94"/>
      <c r="IA3" s="94"/>
    </row>
    <row r="4" spans="1:235" s="95" customFormat="1" ht="15.75" x14ac:dyDescent="0.25">
      <c r="A4" s="88"/>
      <c r="B4" s="88"/>
      <c r="C4" s="88"/>
      <c r="D4" s="88"/>
      <c r="E4" s="89"/>
      <c r="F4" s="90"/>
      <c r="G4" s="91"/>
      <c r="H4" s="91"/>
      <c r="I4" s="92"/>
      <c r="J4" s="93"/>
      <c r="K4" s="211" t="s">
        <v>134</v>
      </c>
      <c r="L4" s="211"/>
      <c r="M4" s="211"/>
      <c r="N4" s="211"/>
      <c r="O4" s="211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  <c r="HL4" s="94"/>
      <c r="HM4" s="94"/>
      <c r="HN4" s="94"/>
      <c r="HO4" s="94"/>
      <c r="HP4" s="94"/>
      <c r="HQ4" s="94"/>
      <c r="HR4" s="94"/>
      <c r="HS4" s="94"/>
      <c r="HT4" s="94"/>
      <c r="HU4" s="94"/>
      <c r="HV4" s="94"/>
      <c r="HW4" s="94"/>
      <c r="HX4" s="94"/>
      <c r="HY4" s="94"/>
      <c r="HZ4" s="94"/>
      <c r="IA4" s="94"/>
    </row>
    <row r="5" spans="1:235" s="95" customFormat="1" ht="15.75" x14ac:dyDescent="0.25">
      <c r="A5" s="88"/>
      <c r="B5" s="88"/>
      <c r="C5" s="88"/>
      <c r="D5" s="88"/>
      <c r="E5" s="89"/>
      <c r="F5" s="90"/>
      <c r="G5" s="91"/>
      <c r="H5" s="91"/>
      <c r="I5" s="92"/>
      <c r="J5" s="93"/>
      <c r="K5" s="211" t="s">
        <v>135</v>
      </c>
      <c r="L5" s="211"/>
      <c r="M5" s="211"/>
      <c r="N5" s="211"/>
      <c r="O5" s="211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4"/>
      <c r="BP5" s="94"/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</row>
    <row r="6" spans="1:235" s="95" customFormat="1" ht="15.75" x14ac:dyDescent="0.25">
      <c r="A6" s="88"/>
      <c r="B6" s="88"/>
      <c r="C6" s="88"/>
      <c r="D6" s="88"/>
      <c r="E6" s="89"/>
      <c r="F6" s="90"/>
      <c r="G6" s="91"/>
      <c r="H6" s="91"/>
      <c r="I6" s="92"/>
      <c r="J6" s="93"/>
      <c r="K6" s="211" t="s">
        <v>142</v>
      </c>
      <c r="L6" s="211"/>
      <c r="M6" s="211"/>
      <c r="N6" s="211"/>
      <c r="O6" s="211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  <c r="GQ6" s="94"/>
      <c r="GR6" s="94"/>
      <c r="GS6" s="94"/>
      <c r="GT6" s="94"/>
      <c r="GU6" s="94"/>
      <c r="GV6" s="94"/>
      <c r="GW6" s="94"/>
      <c r="GX6" s="94"/>
      <c r="GY6" s="94"/>
      <c r="GZ6" s="94"/>
      <c r="HA6" s="94"/>
      <c r="HB6" s="94"/>
      <c r="HC6" s="94"/>
      <c r="HD6" s="94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94"/>
      <c r="IA6" s="94"/>
    </row>
    <row r="7" spans="1:235" s="2" customFormat="1" ht="15" customHeight="1" x14ac:dyDescent="0.25">
      <c r="J7" s="96"/>
      <c r="K7" s="96" t="s">
        <v>136</v>
      </c>
      <c r="L7" s="97"/>
      <c r="M7" s="97"/>
      <c r="N7" s="97"/>
      <c r="O7" s="97"/>
    </row>
    <row r="8" spans="1:235" ht="7.5" customHeight="1" x14ac:dyDescent="0.25"/>
    <row r="9" spans="1:235" s="1" customFormat="1" ht="15.7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  <c r="K9" s="212" t="s">
        <v>118</v>
      </c>
      <c r="L9" s="212"/>
      <c r="M9" s="212"/>
      <c r="N9" s="212"/>
      <c r="O9" s="212"/>
    </row>
    <row r="10" spans="1:235" s="1" customFormat="1" ht="15.7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12" t="s">
        <v>119</v>
      </c>
      <c r="L10" s="212"/>
      <c r="M10" s="212"/>
      <c r="N10" s="212"/>
      <c r="O10" s="212"/>
    </row>
    <row r="11" spans="1:235" s="1" customFormat="1" ht="15.75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12" t="s">
        <v>92</v>
      </c>
      <c r="L11" s="212"/>
      <c r="M11" s="212"/>
      <c r="N11" s="212"/>
      <c r="O11" s="212"/>
    </row>
    <row r="12" spans="1:235" s="1" customFormat="1" ht="15.75" customHeigh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57" t="s">
        <v>93</v>
      </c>
      <c r="L12" s="57"/>
      <c r="M12" s="57"/>
      <c r="N12" s="57"/>
      <c r="O12" s="57"/>
    </row>
    <row r="13" spans="1:235" s="1" customFormat="1" ht="15.75" customHeight="1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235" ht="15.75" customHeight="1" x14ac:dyDescent="0.25">
      <c r="A14" s="29"/>
      <c r="B14" s="221" t="s">
        <v>128</v>
      </c>
      <c r="C14" s="221"/>
      <c r="D14" s="221"/>
      <c r="E14" s="221"/>
      <c r="F14" s="221"/>
      <c r="G14" s="221"/>
      <c r="H14" s="221"/>
      <c r="I14" s="221"/>
      <c r="J14" s="221"/>
      <c r="K14" s="221"/>
      <c r="L14" s="29"/>
      <c r="M14" s="29"/>
      <c r="N14" s="29"/>
      <c r="O14" s="29"/>
    </row>
    <row r="15" spans="1:235" ht="15.75" x14ac:dyDescent="0.25">
      <c r="A15" s="3"/>
      <c r="B15" s="222" t="s">
        <v>72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"/>
      <c r="M15" s="3"/>
      <c r="N15" s="3"/>
      <c r="O15" s="3"/>
    </row>
    <row r="16" spans="1:235" ht="16.5" thickBo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223" t="s">
        <v>117</v>
      </c>
      <c r="N16" s="223"/>
      <c r="O16" s="223"/>
    </row>
    <row r="17" spans="1:15" ht="31.5" customHeight="1" x14ac:dyDescent="0.25">
      <c r="A17" s="188" t="s">
        <v>0</v>
      </c>
      <c r="B17" s="205" t="s">
        <v>94</v>
      </c>
      <c r="C17" s="191" t="s">
        <v>96</v>
      </c>
      <c r="D17" s="208" t="s">
        <v>95</v>
      </c>
      <c r="E17" s="208" t="s">
        <v>2</v>
      </c>
      <c r="F17" s="208" t="s">
        <v>3</v>
      </c>
      <c r="G17" s="208" t="s">
        <v>3</v>
      </c>
      <c r="H17" s="208" t="s">
        <v>4</v>
      </c>
      <c r="I17" s="208" t="s">
        <v>5</v>
      </c>
      <c r="J17" s="208" t="s">
        <v>6</v>
      </c>
      <c r="K17" s="205" t="s">
        <v>120</v>
      </c>
      <c r="L17" s="205"/>
      <c r="M17" s="205"/>
      <c r="N17" s="205"/>
      <c r="O17" s="219"/>
    </row>
    <row r="18" spans="1:15" x14ac:dyDescent="0.25">
      <c r="A18" s="189"/>
      <c r="B18" s="206"/>
      <c r="C18" s="192"/>
      <c r="D18" s="209"/>
      <c r="E18" s="209"/>
      <c r="F18" s="209"/>
      <c r="G18" s="209"/>
      <c r="H18" s="209"/>
      <c r="I18" s="209"/>
      <c r="J18" s="209"/>
      <c r="K18" s="206" t="s">
        <v>1</v>
      </c>
      <c r="L18" s="206" t="s">
        <v>7</v>
      </c>
      <c r="M18" s="206" t="s">
        <v>8</v>
      </c>
      <c r="N18" s="206"/>
      <c r="O18" s="220"/>
    </row>
    <row r="19" spans="1:15" ht="15.75" thickBot="1" x14ac:dyDescent="0.3">
      <c r="A19" s="190"/>
      <c r="B19" s="207"/>
      <c r="C19" s="193"/>
      <c r="D19" s="210"/>
      <c r="E19" s="210"/>
      <c r="F19" s="210"/>
      <c r="G19" s="210"/>
      <c r="H19" s="210"/>
      <c r="I19" s="210"/>
      <c r="J19" s="210"/>
      <c r="K19" s="207"/>
      <c r="L19" s="207"/>
      <c r="M19" s="58" t="s">
        <v>9</v>
      </c>
      <c r="N19" s="58" t="s">
        <v>10</v>
      </c>
      <c r="O19" s="59" t="s">
        <v>11</v>
      </c>
    </row>
    <row r="20" spans="1:15" ht="31.5" customHeight="1" thickBot="1" x14ac:dyDescent="0.3">
      <c r="A20" s="25" t="s">
        <v>12</v>
      </c>
      <c r="B20" s="26" t="s">
        <v>13</v>
      </c>
      <c r="C20" s="26"/>
      <c r="D20" s="27"/>
      <c r="E20" s="32">
        <f t="shared" ref="E20:J20" si="0">E21+E33</f>
        <v>3842.6</v>
      </c>
      <c r="F20" s="32">
        <f t="shared" si="0"/>
        <v>6875.8</v>
      </c>
      <c r="G20" s="32">
        <f t="shared" si="0"/>
        <v>0</v>
      </c>
      <c r="H20" s="32">
        <f t="shared" si="0"/>
        <v>9807.7000000000007</v>
      </c>
      <c r="I20" s="32">
        <f t="shared" si="0"/>
        <v>11325.9</v>
      </c>
      <c r="J20" s="32">
        <f t="shared" si="0"/>
        <v>5531.5</v>
      </c>
      <c r="K20" s="213"/>
      <c r="L20" s="214"/>
      <c r="M20" s="214"/>
      <c r="N20" s="214"/>
      <c r="O20" s="215"/>
    </row>
    <row r="21" spans="1:15" ht="34.5" customHeight="1" thickBot="1" x14ac:dyDescent="0.3">
      <c r="A21" s="19" t="s">
        <v>15</v>
      </c>
      <c r="B21" s="21" t="s">
        <v>16</v>
      </c>
      <c r="C21" s="21"/>
      <c r="D21" s="4"/>
      <c r="E21" s="33">
        <f t="shared" ref="E21:J21" si="1">E22+E29</f>
        <v>122.69999999999999</v>
      </c>
      <c r="F21" s="33">
        <f t="shared" si="1"/>
        <v>120.6</v>
      </c>
      <c r="G21" s="33">
        <f t="shared" si="1"/>
        <v>0</v>
      </c>
      <c r="H21" s="33">
        <f t="shared" si="1"/>
        <v>120.6</v>
      </c>
      <c r="I21" s="33">
        <f t="shared" si="1"/>
        <v>157.80000000000001</v>
      </c>
      <c r="J21" s="33">
        <f t="shared" si="1"/>
        <v>165</v>
      </c>
      <c r="K21" s="216"/>
      <c r="L21" s="217"/>
      <c r="M21" s="217"/>
      <c r="N21" s="217"/>
      <c r="O21" s="218"/>
    </row>
    <row r="22" spans="1:15" ht="83.25" customHeight="1" thickBot="1" x14ac:dyDescent="0.3">
      <c r="A22" s="20" t="s">
        <v>17</v>
      </c>
      <c r="B22" s="22" t="s">
        <v>18</v>
      </c>
      <c r="C22" s="22"/>
      <c r="D22" s="5"/>
      <c r="E22" s="34">
        <f t="shared" ref="E22:J22" si="2">E23+E26</f>
        <v>71.8</v>
      </c>
      <c r="F22" s="34">
        <f t="shared" si="2"/>
        <v>72</v>
      </c>
      <c r="G22" s="34">
        <f t="shared" si="2"/>
        <v>0</v>
      </c>
      <c r="H22" s="34">
        <f t="shared" si="2"/>
        <v>72</v>
      </c>
      <c r="I22" s="34">
        <f t="shared" si="2"/>
        <v>90.5</v>
      </c>
      <c r="J22" s="34">
        <f t="shared" si="2"/>
        <v>95</v>
      </c>
      <c r="K22" s="152"/>
      <c r="L22" s="153"/>
      <c r="M22" s="153"/>
      <c r="N22" s="153"/>
      <c r="O22" s="154"/>
    </row>
    <row r="23" spans="1:15" ht="31.5" customHeight="1" x14ac:dyDescent="0.25">
      <c r="A23" s="160" t="s">
        <v>19</v>
      </c>
      <c r="B23" s="139" t="s">
        <v>20</v>
      </c>
      <c r="C23" s="185" t="s">
        <v>76</v>
      </c>
      <c r="D23" s="6"/>
      <c r="E23" s="30">
        <f t="shared" ref="E23:J23" si="3">SUM(E24:E25)</f>
        <v>46.5</v>
      </c>
      <c r="F23" s="30">
        <f t="shared" si="3"/>
        <v>47.8</v>
      </c>
      <c r="G23" s="30">
        <f t="shared" si="3"/>
        <v>0</v>
      </c>
      <c r="H23" s="30">
        <f t="shared" si="3"/>
        <v>47.8</v>
      </c>
      <c r="I23" s="30">
        <f t="shared" si="3"/>
        <v>54.4</v>
      </c>
      <c r="J23" s="30">
        <f t="shared" si="3"/>
        <v>55</v>
      </c>
      <c r="K23" s="139" t="s">
        <v>102</v>
      </c>
      <c r="L23" s="140" t="s">
        <v>14</v>
      </c>
      <c r="M23" s="140">
        <v>7</v>
      </c>
      <c r="N23" s="140">
        <v>7</v>
      </c>
      <c r="O23" s="155">
        <v>8</v>
      </c>
    </row>
    <row r="24" spans="1:15" ht="15.75" x14ac:dyDescent="0.25">
      <c r="A24" s="158"/>
      <c r="B24" s="137"/>
      <c r="C24" s="194"/>
      <c r="D24" s="9" t="s">
        <v>21</v>
      </c>
      <c r="E24" s="31">
        <v>45</v>
      </c>
      <c r="F24" s="31">
        <v>47.8</v>
      </c>
      <c r="G24" s="31">
        <v>0</v>
      </c>
      <c r="H24" s="31">
        <v>47.8</v>
      </c>
      <c r="I24" s="31">
        <v>54.4</v>
      </c>
      <c r="J24" s="31">
        <v>55</v>
      </c>
      <c r="K24" s="137"/>
      <c r="L24" s="141"/>
      <c r="M24" s="141"/>
      <c r="N24" s="141"/>
      <c r="O24" s="156"/>
    </row>
    <row r="25" spans="1:15" ht="16.5" thickBot="1" x14ac:dyDescent="0.3">
      <c r="A25" s="159"/>
      <c r="B25" s="138"/>
      <c r="C25" s="186"/>
      <c r="D25" s="9" t="s">
        <v>22</v>
      </c>
      <c r="E25" s="31">
        <v>1.5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138"/>
      <c r="L25" s="142"/>
      <c r="M25" s="142"/>
      <c r="N25" s="142"/>
      <c r="O25" s="157"/>
    </row>
    <row r="26" spans="1:15" ht="33" customHeight="1" x14ac:dyDescent="0.25">
      <c r="A26" s="160" t="s">
        <v>23</v>
      </c>
      <c r="B26" s="139" t="s">
        <v>24</v>
      </c>
      <c r="C26" s="201" t="s">
        <v>97</v>
      </c>
      <c r="D26" s="195" t="s">
        <v>21</v>
      </c>
      <c r="E26" s="198">
        <f>SUM(E27:E28)+25.3</f>
        <v>25.3</v>
      </c>
      <c r="F26" s="198">
        <f>SUM(F27:F28)+24.2</f>
        <v>24.2</v>
      </c>
      <c r="G26" s="30">
        <f>SUM(G27:G28)</f>
        <v>0</v>
      </c>
      <c r="H26" s="198">
        <v>24.2</v>
      </c>
      <c r="I26" s="198">
        <f>SUM(I27:I28)+36.1</f>
        <v>36.1</v>
      </c>
      <c r="J26" s="198">
        <f>SUM(J27:J28)+40</f>
        <v>40</v>
      </c>
      <c r="K26" s="23" t="s">
        <v>103</v>
      </c>
      <c r="L26" s="7" t="s">
        <v>25</v>
      </c>
      <c r="M26" s="7">
        <v>280</v>
      </c>
      <c r="N26" s="7">
        <v>270</v>
      </c>
      <c r="O26" s="36">
        <v>270</v>
      </c>
    </row>
    <row r="27" spans="1:15" ht="33.75" customHeight="1" x14ac:dyDescent="0.25">
      <c r="A27" s="158"/>
      <c r="B27" s="137"/>
      <c r="C27" s="161"/>
      <c r="D27" s="196"/>
      <c r="E27" s="199"/>
      <c r="F27" s="199"/>
      <c r="G27" s="31">
        <v>0</v>
      </c>
      <c r="H27" s="199"/>
      <c r="I27" s="199"/>
      <c r="J27" s="199"/>
      <c r="K27" s="24" t="s">
        <v>121</v>
      </c>
      <c r="L27" s="10" t="s">
        <v>14</v>
      </c>
      <c r="M27" s="10">
        <v>6</v>
      </c>
      <c r="N27" s="10">
        <v>7</v>
      </c>
      <c r="O27" s="37">
        <v>8</v>
      </c>
    </row>
    <row r="28" spans="1:15" ht="36.75" customHeight="1" thickBot="1" x14ac:dyDescent="0.3">
      <c r="A28" s="159"/>
      <c r="B28" s="138"/>
      <c r="C28" s="162"/>
      <c r="D28" s="197"/>
      <c r="E28" s="200"/>
      <c r="F28" s="200"/>
      <c r="G28" s="31">
        <v>0</v>
      </c>
      <c r="H28" s="200"/>
      <c r="I28" s="200"/>
      <c r="J28" s="200"/>
      <c r="K28" s="24" t="s">
        <v>91</v>
      </c>
      <c r="L28" s="10" t="s">
        <v>14</v>
      </c>
      <c r="M28" s="10">
        <v>5</v>
      </c>
      <c r="N28" s="10">
        <v>6</v>
      </c>
      <c r="O28" s="37">
        <v>6</v>
      </c>
    </row>
    <row r="29" spans="1:15" ht="54.75" customHeight="1" thickBot="1" x14ac:dyDescent="0.3">
      <c r="A29" s="20" t="s">
        <v>26</v>
      </c>
      <c r="B29" s="22" t="s">
        <v>27</v>
      </c>
      <c r="C29" s="22"/>
      <c r="D29" s="5"/>
      <c r="E29" s="34">
        <f t="shared" ref="E29:J29" si="4">SUM(E30:E30)</f>
        <v>50.9</v>
      </c>
      <c r="F29" s="34">
        <f t="shared" si="4"/>
        <v>48.6</v>
      </c>
      <c r="G29" s="34">
        <f t="shared" si="4"/>
        <v>0</v>
      </c>
      <c r="H29" s="34">
        <f t="shared" si="4"/>
        <v>48.6</v>
      </c>
      <c r="I29" s="34">
        <f t="shared" si="4"/>
        <v>67.3</v>
      </c>
      <c r="J29" s="34">
        <f t="shared" si="4"/>
        <v>70</v>
      </c>
      <c r="K29" s="152"/>
      <c r="L29" s="153"/>
      <c r="M29" s="153"/>
      <c r="N29" s="153"/>
      <c r="O29" s="154"/>
    </row>
    <row r="30" spans="1:15" ht="66.75" customHeight="1" x14ac:dyDescent="0.25">
      <c r="A30" s="160" t="s">
        <v>28</v>
      </c>
      <c r="B30" s="139" t="s">
        <v>29</v>
      </c>
      <c r="C30" s="201" t="s">
        <v>97</v>
      </c>
      <c r="D30" s="140" t="s">
        <v>21</v>
      </c>
      <c r="E30" s="198">
        <f>SUM(E31:E32)+50.9</f>
        <v>50.9</v>
      </c>
      <c r="F30" s="198">
        <f>SUM(F31:F32)+48.6</f>
        <v>48.6</v>
      </c>
      <c r="G30" s="30">
        <f>SUM(G31:G32)</f>
        <v>0</v>
      </c>
      <c r="H30" s="198">
        <f>SUM(H31:H32)+48.6</f>
        <v>48.6</v>
      </c>
      <c r="I30" s="198">
        <f>SUM(I31:I32)+67.3</f>
        <v>67.3</v>
      </c>
      <c r="J30" s="198">
        <f>SUM(J31:J32)+70</f>
        <v>70</v>
      </c>
      <c r="K30" s="23" t="s">
        <v>104</v>
      </c>
      <c r="L30" s="7" t="s">
        <v>14</v>
      </c>
      <c r="M30" s="7">
        <v>15</v>
      </c>
      <c r="N30" s="7">
        <v>15</v>
      </c>
      <c r="O30" s="36">
        <v>16</v>
      </c>
    </row>
    <row r="31" spans="1:15" ht="31.5" x14ac:dyDescent="0.25">
      <c r="A31" s="158"/>
      <c r="B31" s="137"/>
      <c r="C31" s="161"/>
      <c r="D31" s="141"/>
      <c r="E31" s="199"/>
      <c r="F31" s="199"/>
      <c r="G31" s="31">
        <v>0</v>
      </c>
      <c r="H31" s="199"/>
      <c r="I31" s="199"/>
      <c r="J31" s="199"/>
      <c r="K31" s="24" t="s">
        <v>105</v>
      </c>
      <c r="L31" s="10" t="s">
        <v>30</v>
      </c>
      <c r="M31" s="10">
        <v>35</v>
      </c>
      <c r="N31" s="10">
        <v>45</v>
      </c>
      <c r="O31" s="37">
        <v>46</v>
      </c>
    </row>
    <row r="32" spans="1:15" ht="20.25" customHeight="1" thickBot="1" x14ac:dyDescent="0.3">
      <c r="A32" s="159"/>
      <c r="B32" s="138"/>
      <c r="C32" s="162"/>
      <c r="D32" s="142"/>
      <c r="E32" s="200"/>
      <c r="F32" s="200"/>
      <c r="G32" s="31">
        <v>0</v>
      </c>
      <c r="H32" s="200"/>
      <c r="I32" s="200"/>
      <c r="J32" s="200"/>
      <c r="K32" s="24" t="s">
        <v>106</v>
      </c>
      <c r="L32" s="10" t="s">
        <v>14</v>
      </c>
      <c r="M32" s="10">
        <v>12</v>
      </c>
      <c r="N32" s="10">
        <v>14</v>
      </c>
      <c r="O32" s="37">
        <v>14</v>
      </c>
    </row>
    <row r="33" spans="1:18" ht="82.5" customHeight="1" thickBot="1" x14ac:dyDescent="0.3">
      <c r="A33" s="19" t="s">
        <v>31</v>
      </c>
      <c r="B33" s="21" t="s">
        <v>32</v>
      </c>
      <c r="C33" s="21"/>
      <c r="D33" s="4"/>
      <c r="E33" s="33">
        <f t="shared" ref="E33:J33" si="5">E34+E38+E60</f>
        <v>3719.9</v>
      </c>
      <c r="F33" s="33">
        <f t="shared" si="5"/>
        <v>6755.2</v>
      </c>
      <c r="G33" s="33">
        <f t="shared" si="5"/>
        <v>0</v>
      </c>
      <c r="H33" s="33">
        <f t="shared" si="5"/>
        <v>9687.1</v>
      </c>
      <c r="I33" s="33">
        <f t="shared" si="5"/>
        <v>11168.1</v>
      </c>
      <c r="J33" s="33">
        <f t="shared" si="5"/>
        <v>5366.5</v>
      </c>
      <c r="K33" s="202"/>
      <c r="L33" s="203"/>
      <c r="M33" s="203"/>
      <c r="N33" s="203"/>
      <c r="O33" s="204"/>
    </row>
    <row r="34" spans="1:18" ht="37.5" customHeight="1" thickBot="1" x14ac:dyDescent="0.3">
      <c r="A34" s="20" t="s">
        <v>33</v>
      </c>
      <c r="B34" s="22" t="s">
        <v>34</v>
      </c>
      <c r="C34" s="22"/>
      <c r="D34" s="5"/>
      <c r="E34" s="34">
        <f>SUM(E35)</f>
        <v>54.6</v>
      </c>
      <c r="F34" s="34">
        <f t="shared" ref="F34:J34" si="6">SUM(F35)</f>
        <v>30.1</v>
      </c>
      <c r="G34" s="34">
        <f t="shared" si="6"/>
        <v>0</v>
      </c>
      <c r="H34" s="34">
        <f t="shared" si="6"/>
        <v>62</v>
      </c>
      <c r="I34" s="34">
        <f t="shared" si="6"/>
        <v>50</v>
      </c>
      <c r="J34" s="34">
        <f t="shared" si="6"/>
        <v>50</v>
      </c>
      <c r="K34" s="152"/>
      <c r="L34" s="153"/>
      <c r="M34" s="153"/>
      <c r="N34" s="153"/>
      <c r="O34" s="154"/>
    </row>
    <row r="35" spans="1:18" ht="37.5" customHeight="1" thickBot="1" x14ac:dyDescent="0.3">
      <c r="A35" s="233" t="s">
        <v>35</v>
      </c>
      <c r="B35" s="139" t="s">
        <v>36</v>
      </c>
      <c r="C35" s="113"/>
      <c r="D35" s="114"/>
      <c r="E35" s="115">
        <f>SUM(E36:E37)</f>
        <v>54.6</v>
      </c>
      <c r="F35" s="115">
        <f t="shared" ref="F35:J35" si="7">SUM(F36:F37)</f>
        <v>30.1</v>
      </c>
      <c r="G35" s="115">
        <f t="shared" si="7"/>
        <v>0</v>
      </c>
      <c r="H35" s="115">
        <f t="shared" si="7"/>
        <v>62</v>
      </c>
      <c r="I35" s="115">
        <f t="shared" si="7"/>
        <v>50</v>
      </c>
      <c r="J35" s="115">
        <f t="shared" si="7"/>
        <v>50</v>
      </c>
      <c r="K35" s="116"/>
      <c r="L35" s="117"/>
      <c r="M35" s="117"/>
      <c r="N35" s="117"/>
      <c r="O35" s="118"/>
    </row>
    <row r="36" spans="1:18" ht="68.25" customHeight="1" thickBot="1" x14ac:dyDescent="0.3">
      <c r="A36" s="234"/>
      <c r="B36" s="137"/>
      <c r="C36" s="163">
        <v>20</v>
      </c>
      <c r="D36" s="6" t="s">
        <v>21</v>
      </c>
      <c r="E36" s="35">
        <v>54.6</v>
      </c>
      <c r="F36" s="98">
        <v>30.1</v>
      </c>
      <c r="G36" s="35">
        <v>0</v>
      </c>
      <c r="H36" s="98">
        <v>27</v>
      </c>
      <c r="I36" s="35">
        <v>50</v>
      </c>
      <c r="J36" s="35">
        <v>50</v>
      </c>
      <c r="K36" s="23" t="s">
        <v>126</v>
      </c>
      <c r="L36" s="7" t="s">
        <v>14</v>
      </c>
      <c r="M36" s="7">
        <v>9</v>
      </c>
      <c r="N36" s="7">
        <v>9</v>
      </c>
      <c r="O36" s="87">
        <v>9</v>
      </c>
    </row>
    <row r="37" spans="1:18" ht="26.25" customHeight="1" thickBot="1" x14ac:dyDescent="0.3">
      <c r="A37" s="235"/>
      <c r="B37" s="138"/>
      <c r="C37" s="187"/>
      <c r="D37" s="107" t="s">
        <v>41</v>
      </c>
      <c r="E37" s="108"/>
      <c r="F37" s="109"/>
      <c r="G37" s="108"/>
      <c r="H37" s="109">
        <v>35</v>
      </c>
      <c r="I37" s="108"/>
      <c r="J37" s="108"/>
      <c r="K37" s="110"/>
      <c r="L37" s="111"/>
      <c r="M37" s="111"/>
      <c r="N37" s="111"/>
      <c r="O37" s="112"/>
    </row>
    <row r="38" spans="1:18" ht="38.25" customHeight="1" thickBot="1" x14ac:dyDescent="0.3">
      <c r="A38" s="61" t="s">
        <v>37</v>
      </c>
      <c r="B38" s="62" t="s">
        <v>38</v>
      </c>
      <c r="C38" s="62"/>
      <c r="D38" s="63"/>
      <c r="E38" s="64">
        <f t="shared" ref="E38:J38" si="8">E39+E46+E54</f>
        <v>3530.4</v>
      </c>
      <c r="F38" s="64">
        <f t="shared" si="8"/>
        <v>6690.7</v>
      </c>
      <c r="G38" s="64">
        <f t="shared" si="8"/>
        <v>0</v>
      </c>
      <c r="H38" s="64">
        <f t="shared" si="8"/>
        <v>9590.7000000000007</v>
      </c>
      <c r="I38" s="64">
        <f t="shared" si="8"/>
        <v>11068.5</v>
      </c>
      <c r="J38" s="64">
        <f t="shared" si="8"/>
        <v>5239.5</v>
      </c>
      <c r="K38" s="166"/>
      <c r="L38" s="167"/>
      <c r="M38" s="167"/>
      <c r="N38" s="167"/>
      <c r="O38" s="168"/>
    </row>
    <row r="39" spans="1:18" ht="47.25" customHeight="1" x14ac:dyDescent="0.25">
      <c r="A39" s="128" t="s">
        <v>39</v>
      </c>
      <c r="B39" s="131" t="s">
        <v>130</v>
      </c>
      <c r="C39" s="134" t="s">
        <v>98</v>
      </c>
      <c r="D39" s="76"/>
      <c r="E39" s="77">
        <f t="shared" ref="E39:G39" si="9">SUM(E40:E44)</f>
        <v>2329.1</v>
      </c>
      <c r="F39" s="77">
        <f t="shared" si="9"/>
        <v>860.7</v>
      </c>
      <c r="G39" s="77">
        <f t="shared" si="9"/>
        <v>0</v>
      </c>
      <c r="H39" s="77">
        <f>SUM(H40:H45)</f>
        <v>1060.7</v>
      </c>
      <c r="I39" s="77">
        <f t="shared" ref="I39:J39" si="10">SUM(I40:I45)</f>
        <v>7698.5</v>
      </c>
      <c r="J39" s="77">
        <f t="shared" si="10"/>
        <v>4269.5</v>
      </c>
      <c r="K39" s="78" t="s">
        <v>122</v>
      </c>
      <c r="L39" s="79" t="s">
        <v>40</v>
      </c>
      <c r="M39" s="79">
        <v>1.5</v>
      </c>
      <c r="N39" s="79"/>
      <c r="O39" s="80"/>
      <c r="Q39" s="86"/>
    </row>
    <row r="40" spans="1:18" ht="31.5" x14ac:dyDescent="0.25">
      <c r="A40" s="129"/>
      <c r="B40" s="132"/>
      <c r="C40" s="135"/>
      <c r="D40" s="70"/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1" t="s">
        <v>107</v>
      </c>
      <c r="L40" s="72" t="s">
        <v>14</v>
      </c>
      <c r="M40" s="72">
        <v>2</v>
      </c>
      <c r="N40" s="72">
        <v>1</v>
      </c>
      <c r="O40" s="81">
        <v>1</v>
      </c>
      <c r="R40" s="85"/>
    </row>
    <row r="41" spans="1:18" ht="31.5" customHeight="1" x14ac:dyDescent="0.25">
      <c r="A41" s="129"/>
      <c r="B41" s="132"/>
      <c r="C41" s="135"/>
      <c r="D41" s="70"/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4" t="s">
        <v>108</v>
      </c>
      <c r="L41" s="72" t="s">
        <v>14</v>
      </c>
      <c r="M41" s="72">
        <v>2</v>
      </c>
      <c r="N41" s="75"/>
      <c r="O41" s="82"/>
    </row>
    <row r="42" spans="1:18" ht="31.5" customHeight="1" x14ac:dyDescent="0.25">
      <c r="A42" s="129"/>
      <c r="B42" s="132"/>
      <c r="C42" s="135"/>
      <c r="D42" s="70" t="s">
        <v>21</v>
      </c>
      <c r="E42" s="73">
        <v>221.4</v>
      </c>
      <c r="F42" s="73">
        <v>53.6</v>
      </c>
      <c r="G42" s="73">
        <v>0</v>
      </c>
      <c r="H42" s="73">
        <v>53.6</v>
      </c>
      <c r="I42" s="121">
        <v>249.5</v>
      </c>
      <c r="J42" s="121">
        <v>344.2</v>
      </c>
      <c r="K42" s="74" t="s">
        <v>127</v>
      </c>
      <c r="L42" s="75" t="s">
        <v>139</v>
      </c>
      <c r="M42" s="75">
        <v>80</v>
      </c>
      <c r="N42" s="75">
        <v>100</v>
      </c>
      <c r="O42" s="82"/>
    </row>
    <row r="43" spans="1:18" ht="15.75" x14ac:dyDescent="0.25">
      <c r="A43" s="129"/>
      <c r="B43" s="132"/>
      <c r="C43" s="135"/>
      <c r="D43" s="70" t="s">
        <v>41</v>
      </c>
      <c r="E43" s="73">
        <v>174.7</v>
      </c>
      <c r="F43" s="73">
        <v>207.1</v>
      </c>
      <c r="G43" s="73">
        <v>0</v>
      </c>
      <c r="H43" s="73">
        <v>207.1</v>
      </c>
      <c r="I43" s="121">
        <v>0</v>
      </c>
      <c r="J43" s="121">
        <v>0</v>
      </c>
      <c r="K43" s="226" t="s">
        <v>140</v>
      </c>
      <c r="L43" s="228" t="s">
        <v>141</v>
      </c>
      <c r="M43" s="228"/>
      <c r="N43" s="228"/>
      <c r="O43" s="230">
        <v>322.39999999999998</v>
      </c>
    </row>
    <row r="44" spans="1:18" ht="50.25" customHeight="1" x14ac:dyDescent="0.25">
      <c r="A44" s="129"/>
      <c r="B44" s="132"/>
      <c r="C44" s="135"/>
      <c r="D44" s="105" t="s">
        <v>42</v>
      </c>
      <c r="E44" s="106">
        <v>1933</v>
      </c>
      <c r="F44" s="106">
        <v>600</v>
      </c>
      <c r="G44" s="106">
        <v>0</v>
      </c>
      <c r="H44" s="106">
        <v>600</v>
      </c>
      <c r="I44" s="122">
        <v>2003.1</v>
      </c>
      <c r="J44" s="122">
        <v>3607</v>
      </c>
      <c r="K44" s="227"/>
      <c r="L44" s="229"/>
      <c r="M44" s="229"/>
      <c r="N44" s="229"/>
      <c r="O44" s="231"/>
      <c r="P44" s="232"/>
      <c r="Q44" s="225"/>
    </row>
    <row r="45" spans="1:18" ht="32.25" thickBot="1" x14ac:dyDescent="0.3">
      <c r="A45" s="130"/>
      <c r="B45" s="133"/>
      <c r="C45" s="136"/>
      <c r="D45" s="83" t="s">
        <v>137</v>
      </c>
      <c r="E45" s="84"/>
      <c r="F45" s="84"/>
      <c r="G45" s="84"/>
      <c r="H45" s="84">
        <v>200</v>
      </c>
      <c r="I45" s="123">
        <v>5445.9</v>
      </c>
      <c r="J45" s="124">
        <v>318.3</v>
      </c>
      <c r="K45" s="119" t="s">
        <v>138</v>
      </c>
      <c r="L45" s="120" t="s">
        <v>40</v>
      </c>
      <c r="M45" s="120"/>
      <c r="N45" s="120">
        <v>1.9</v>
      </c>
      <c r="O45" s="104"/>
      <c r="P45" s="178"/>
      <c r="Q45" s="179"/>
    </row>
    <row r="46" spans="1:18" ht="51" customHeight="1" x14ac:dyDescent="0.25">
      <c r="A46" s="158" t="s">
        <v>43</v>
      </c>
      <c r="B46" s="137" t="s">
        <v>44</v>
      </c>
      <c r="C46" s="161" t="s">
        <v>99</v>
      </c>
      <c r="D46" s="65"/>
      <c r="E46" s="66">
        <f t="shared" ref="E46:J46" si="11">SUM(E47:E53)</f>
        <v>411.3</v>
      </c>
      <c r="F46" s="66">
        <f t="shared" si="11"/>
        <v>210</v>
      </c>
      <c r="G46" s="66">
        <f t="shared" si="11"/>
        <v>0</v>
      </c>
      <c r="H46" s="66">
        <f t="shared" si="11"/>
        <v>210</v>
      </c>
      <c r="I46" s="66">
        <f t="shared" si="11"/>
        <v>950</v>
      </c>
      <c r="J46" s="66">
        <f t="shared" si="11"/>
        <v>970</v>
      </c>
      <c r="K46" s="67" t="s">
        <v>45</v>
      </c>
      <c r="L46" s="68" t="s">
        <v>14</v>
      </c>
      <c r="M46" s="68"/>
      <c r="N46" s="68">
        <v>1</v>
      </c>
      <c r="O46" s="69"/>
    </row>
    <row r="47" spans="1:18" ht="38.25" customHeight="1" x14ac:dyDescent="0.25">
      <c r="A47" s="158"/>
      <c r="B47" s="137"/>
      <c r="C47" s="161"/>
      <c r="D47" s="9"/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24" t="s">
        <v>46</v>
      </c>
      <c r="L47" s="10" t="s">
        <v>14</v>
      </c>
      <c r="M47" s="10"/>
      <c r="N47" s="10">
        <v>1</v>
      </c>
      <c r="O47" s="37">
        <v>1</v>
      </c>
    </row>
    <row r="48" spans="1:18" ht="66" customHeight="1" x14ac:dyDescent="0.25">
      <c r="A48" s="158"/>
      <c r="B48" s="137"/>
      <c r="C48" s="161"/>
      <c r="D48" s="9"/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24" t="s">
        <v>47</v>
      </c>
      <c r="L48" s="10" t="s">
        <v>48</v>
      </c>
      <c r="M48" s="10"/>
      <c r="N48" s="10">
        <v>100</v>
      </c>
      <c r="O48" s="37"/>
    </row>
    <row r="49" spans="1:18" ht="69" customHeight="1" x14ac:dyDescent="0.25">
      <c r="A49" s="158"/>
      <c r="B49" s="137"/>
      <c r="C49" s="161"/>
      <c r="D49" s="9"/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24" t="s">
        <v>49</v>
      </c>
      <c r="L49" s="10" t="s">
        <v>48</v>
      </c>
      <c r="M49" s="10">
        <v>100</v>
      </c>
      <c r="N49" s="10">
        <v>100</v>
      </c>
      <c r="O49" s="37">
        <v>100</v>
      </c>
    </row>
    <row r="50" spans="1:18" ht="48.75" customHeight="1" x14ac:dyDescent="0.25">
      <c r="A50" s="158"/>
      <c r="B50" s="137"/>
      <c r="C50" s="161"/>
      <c r="D50" s="9"/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24" t="s">
        <v>109</v>
      </c>
      <c r="L50" s="10" t="s">
        <v>48</v>
      </c>
      <c r="M50" s="10"/>
      <c r="N50" s="10">
        <v>100</v>
      </c>
      <c r="O50" s="37"/>
    </row>
    <row r="51" spans="1:18" ht="72.75" customHeight="1" x14ac:dyDescent="0.25">
      <c r="A51" s="158"/>
      <c r="B51" s="137"/>
      <c r="C51" s="161"/>
      <c r="D51" s="9"/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165" t="s">
        <v>110</v>
      </c>
      <c r="L51" s="169" t="s">
        <v>48</v>
      </c>
      <c r="M51" s="169"/>
      <c r="N51" s="169">
        <v>100</v>
      </c>
      <c r="O51" s="180"/>
    </row>
    <row r="52" spans="1:18" ht="15.75" x14ac:dyDescent="0.25">
      <c r="A52" s="158"/>
      <c r="B52" s="137"/>
      <c r="C52" s="161"/>
      <c r="D52" s="9" t="s">
        <v>21</v>
      </c>
      <c r="E52" s="31">
        <v>0</v>
      </c>
      <c r="F52" s="31">
        <v>210</v>
      </c>
      <c r="G52" s="31">
        <v>0</v>
      </c>
      <c r="H52" s="31">
        <v>210</v>
      </c>
      <c r="I52" s="31">
        <v>950</v>
      </c>
      <c r="J52" s="31">
        <v>970</v>
      </c>
      <c r="K52" s="137"/>
      <c r="L52" s="141"/>
      <c r="M52" s="141"/>
      <c r="N52" s="141"/>
      <c r="O52" s="156"/>
    </row>
    <row r="53" spans="1:18" ht="16.5" thickBot="1" x14ac:dyDescent="0.3">
      <c r="A53" s="159"/>
      <c r="B53" s="138"/>
      <c r="C53" s="162"/>
      <c r="D53" s="9" t="s">
        <v>41</v>
      </c>
      <c r="E53" s="31">
        <v>411.3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138"/>
      <c r="L53" s="142"/>
      <c r="M53" s="142"/>
      <c r="N53" s="142"/>
      <c r="O53" s="157"/>
    </row>
    <row r="54" spans="1:18" ht="51" customHeight="1" x14ac:dyDescent="0.25">
      <c r="A54" s="160" t="s">
        <v>50</v>
      </c>
      <c r="B54" s="139" t="s">
        <v>131</v>
      </c>
      <c r="C54" s="163" t="s">
        <v>100</v>
      </c>
      <c r="D54" s="6"/>
      <c r="E54" s="30">
        <f t="shared" ref="E54:J54" si="12">SUM(E55:E59)</f>
        <v>790</v>
      </c>
      <c r="F54" s="30">
        <f t="shared" si="12"/>
        <v>5620</v>
      </c>
      <c r="G54" s="30">
        <f t="shared" si="12"/>
        <v>0</v>
      </c>
      <c r="H54" s="30">
        <f t="shared" si="12"/>
        <v>8320</v>
      </c>
      <c r="I54" s="30">
        <f t="shared" si="12"/>
        <v>2420</v>
      </c>
      <c r="J54" s="30">
        <f t="shared" si="12"/>
        <v>0</v>
      </c>
      <c r="K54" s="23" t="s">
        <v>51</v>
      </c>
      <c r="L54" s="7" t="s">
        <v>48</v>
      </c>
      <c r="M54" s="7">
        <v>50</v>
      </c>
      <c r="N54" s="7">
        <v>100</v>
      </c>
      <c r="O54" s="36"/>
    </row>
    <row r="55" spans="1:18" ht="48.75" customHeight="1" x14ac:dyDescent="0.25">
      <c r="A55" s="158"/>
      <c r="B55" s="137"/>
      <c r="C55" s="164"/>
      <c r="D55" s="9" t="s">
        <v>21</v>
      </c>
      <c r="E55" s="31">
        <v>100</v>
      </c>
      <c r="F55" s="31">
        <v>2673.7</v>
      </c>
      <c r="G55" s="31">
        <v>0</v>
      </c>
      <c r="H55" s="100">
        <v>1980.7</v>
      </c>
      <c r="I55" s="31"/>
      <c r="J55" s="31">
        <v>0</v>
      </c>
      <c r="K55" s="24" t="s">
        <v>52</v>
      </c>
      <c r="L55" s="10" t="s">
        <v>48</v>
      </c>
      <c r="M55" s="10">
        <v>50</v>
      </c>
      <c r="N55" s="10">
        <v>100</v>
      </c>
      <c r="O55" s="37"/>
    </row>
    <row r="56" spans="1:18" ht="67.5" customHeight="1" x14ac:dyDescent="0.25">
      <c r="A56" s="158"/>
      <c r="B56" s="137"/>
      <c r="C56" s="164"/>
      <c r="D56" s="9" t="s">
        <v>41</v>
      </c>
      <c r="E56" s="31">
        <v>690</v>
      </c>
      <c r="F56" s="31">
        <v>626.29999999999995</v>
      </c>
      <c r="G56" s="31">
        <v>0</v>
      </c>
      <c r="H56" s="100">
        <v>184.3</v>
      </c>
      <c r="I56" s="31">
        <v>0</v>
      </c>
      <c r="J56" s="31">
        <v>0</v>
      </c>
      <c r="K56" s="24" t="s">
        <v>53</v>
      </c>
      <c r="L56" s="10" t="s">
        <v>48</v>
      </c>
      <c r="M56" s="10">
        <v>80</v>
      </c>
      <c r="N56" s="10">
        <v>100</v>
      </c>
      <c r="O56" s="37"/>
      <c r="P56" s="224"/>
      <c r="Q56" s="225"/>
      <c r="R56" s="225"/>
    </row>
    <row r="57" spans="1:18" ht="54" customHeight="1" x14ac:dyDescent="0.25">
      <c r="A57" s="158"/>
      <c r="B57" s="137"/>
      <c r="C57" s="164"/>
      <c r="D57" s="9" t="s">
        <v>42</v>
      </c>
      <c r="E57" s="31">
        <v>0</v>
      </c>
      <c r="F57" s="31">
        <v>1500</v>
      </c>
      <c r="G57" s="31">
        <v>0</v>
      </c>
      <c r="H57" s="125"/>
      <c r="I57" s="31">
        <v>0</v>
      </c>
      <c r="J57" s="31">
        <v>0</v>
      </c>
      <c r="K57" s="24" t="s">
        <v>54</v>
      </c>
      <c r="L57" s="10" t="s">
        <v>48</v>
      </c>
      <c r="M57" s="10">
        <v>50</v>
      </c>
      <c r="N57" s="10">
        <v>100</v>
      </c>
      <c r="O57" s="37"/>
      <c r="P57" s="102"/>
      <c r="Q57" s="103"/>
    </row>
    <row r="58" spans="1:18" ht="84.75" customHeight="1" x14ac:dyDescent="0.25">
      <c r="A58" s="158"/>
      <c r="B58" s="137"/>
      <c r="C58" s="164"/>
      <c r="D58" s="9" t="s">
        <v>113</v>
      </c>
      <c r="E58" s="31">
        <v>0</v>
      </c>
      <c r="F58" s="31">
        <v>700</v>
      </c>
      <c r="G58" s="31">
        <v>0</v>
      </c>
      <c r="H58" s="100">
        <v>3200</v>
      </c>
      <c r="I58" s="31">
        <v>0</v>
      </c>
      <c r="J58" s="31">
        <v>0</v>
      </c>
      <c r="K58" s="165" t="s">
        <v>55</v>
      </c>
      <c r="L58" s="169" t="s">
        <v>48</v>
      </c>
      <c r="M58" s="169">
        <v>70</v>
      </c>
      <c r="N58" s="169">
        <v>100</v>
      </c>
      <c r="O58" s="180"/>
      <c r="P58" s="102"/>
      <c r="Q58" s="103"/>
    </row>
    <row r="59" spans="1:18" ht="26.25" customHeight="1" thickBot="1" x14ac:dyDescent="0.3">
      <c r="A59" s="158"/>
      <c r="B59" s="137"/>
      <c r="C59" s="164"/>
      <c r="D59" s="9" t="s">
        <v>114</v>
      </c>
      <c r="E59" s="31"/>
      <c r="F59" s="31">
        <v>120</v>
      </c>
      <c r="G59" s="31"/>
      <c r="H59" s="100">
        <v>2955</v>
      </c>
      <c r="I59" s="101">
        <v>2420</v>
      </c>
      <c r="J59" s="31">
        <v>0</v>
      </c>
      <c r="K59" s="138"/>
      <c r="L59" s="142"/>
      <c r="M59" s="142"/>
      <c r="N59" s="142"/>
      <c r="O59" s="157"/>
      <c r="P59" s="102"/>
      <c r="Q59" s="103"/>
      <c r="R59" s="99"/>
    </row>
    <row r="60" spans="1:18" ht="33" customHeight="1" thickBot="1" x14ac:dyDescent="0.3">
      <c r="A60" s="20" t="s">
        <v>56</v>
      </c>
      <c r="B60" s="22" t="s">
        <v>57</v>
      </c>
      <c r="C60" s="22"/>
      <c r="D60" s="5"/>
      <c r="E60" s="34">
        <f t="shared" ref="E60:J60" si="13">E61+E63+E66</f>
        <v>134.9</v>
      </c>
      <c r="F60" s="34">
        <f t="shared" si="13"/>
        <v>34.4</v>
      </c>
      <c r="G60" s="34">
        <f t="shared" si="13"/>
        <v>0</v>
      </c>
      <c r="H60" s="34">
        <f t="shared" si="13"/>
        <v>34.4</v>
      </c>
      <c r="I60" s="34">
        <f t="shared" si="13"/>
        <v>49.599999999999994</v>
      </c>
      <c r="J60" s="34">
        <f t="shared" si="13"/>
        <v>77</v>
      </c>
      <c r="K60" s="152"/>
      <c r="L60" s="153"/>
      <c r="M60" s="153"/>
      <c r="N60" s="153"/>
      <c r="O60" s="154"/>
    </row>
    <row r="61" spans="1:18" ht="38.25" customHeight="1" x14ac:dyDescent="0.25">
      <c r="A61" s="160" t="s">
        <v>58</v>
      </c>
      <c r="B61" s="139" t="s">
        <v>59</v>
      </c>
      <c r="C61" s="185" t="s">
        <v>76</v>
      </c>
      <c r="D61" s="6" t="s">
        <v>21</v>
      </c>
      <c r="E61" s="30">
        <f>SUM(E62:E62)+20.7</f>
        <v>20.7</v>
      </c>
      <c r="F61" s="30">
        <f>SUM(F62:F62)+15.1</f>
        <v>15.1</v>
      </c>
      <c r="G61" s="30">
        <f>SUM(G62:G62)</f>
        <v>0</v>
      </c>
      <c r="H61" s="30">
        <f>SUM(H62:H62)+15.1</f>
        <v>15.1</v>
      </c>
      <c r="I61" s="30">
        <f>SUM(I62:I62)+18.9</f>
        <v>18.899999999999999</v>
      </c>
      <c r="J61" s="30">
        <f>SUM(J62:J62)+17</f>
        <v>17</v>
      </c>
      <c r="K61" s="55" t="s">
        <v>111</v>
      </c>
      <c r="L61" s="7" t="s">
        <v>14</v>
      </c>
      <c r="M61" s="7">
        <v>1</v>
      </c>
      <c r="N61" s="7">
        <v>1</v>
      </c>
      <c r="O61" s="36">
        <v>1</v>
      </c>
    </row>
    <row r="62" spans="1:18" ht="39.75" customHeight="1" thickBot="1" x14ac:dyDescent="0.3">
      <c r="A62" s="159"/>
      <c r="B62" s="138"/>
      <c r="C62" s="186"/>
      <c r="D62" s="9"/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56" t="s">
        <v>112</v>
      </c>
      <c r="L62" s="10" t="s">
        <v>14</v>
      </c>
      <c r="M62" s="10">
        <v>2</v>
      </c>
      <c r="N62" s="10">
        <v>2</v>
      </c>
      <c r="O62" s="37">
        <v>2</v>
      </c>
    </row>
    <row r="63" spans="1:18" ht="31.5" customHeight="1" x14ac:dyDescent="0.25">
      <c r="A63" s="160" t="s">
        <v>60</v>
      </c>
      <c r="B63" s="139" t="s">
        <v>61</v>
      </c>
      <c r="C63" s="163" t="s">
        <v>101</v>
      </c>
      <c r="D63" s="6"/>
      <c r="E63" s="30">
        <f t="shared" ref="E63:J63" si="14">SUM(E64:E65)</f>
        <v>114.2</v>
      </c>
      <c r="F63" s="30">
        <f t="shared" si="14"/>
        <v>0</v>
      </c>
      <c r="G63" s="30">
        <f t="shared" si="14"/>
        <v>0</v>
      </c>
      <c r="H63" s="30">
        <f t="shared" si="14"/>
        <v>0</v>
      </c>
      <c r="I63" s="30">
        <f t="shared" si="14"/>
        <v>0</v>
      </c>
      <c r="J63" s="30">
        <f t="shared" si="14"/>
        <v>0</v>
      </c>
      <c r="K63" s="143"/>
      <c r="L63" s="144"/>
      <c r="M63" s="144"/>
      <c r="N63" s="144"/>
      <c r="O63" s="145"/>
    </row>
    <row r="64" spans="1:18" ht="15.75" x14ac:dyDescent="0.25">
      <c r="A64" s="158"/>
      <c r="B64" s="137"/>
      <c r="C64" s="164"/>
      <c r="D64" s="9" t="s">
        <v>22</v>
      </c>
      <c r="E64" s="31">
        <v>5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146"/>
      <c r="L64" s="147"/>
      <c r="M64" s="147"/>
      <c r="N64" s="147"/>
      <c r="O64" s="148"/>
    </row>
    <row r="65" spans="1:15" ht="16.5" thickBot="1" x14ac:dyDescent="0.3">
      <c r="A65" s="159"/>
      <c r="B65" s="138"/>
      <c r="C65" s="187"/>
      <c r="D65" s="9" t="s">
        <v>21</v>
      </c>
      <c r="E65" s="31">
        <v>109.2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149"/>
      <c r="L65" s="150"/>
      <c r="M65" s="150"/>
      <c r="N65" s="150"/>
      <c r="O65" s="151"/>
    </row>
    <row r="66" spans="1:15" ht="64.5" customHeight="1" x14ac:dyDescent="0.25">
      <c r="A66" s="160" t="s">
        <v>62</v>
      </c>
      <c r="B66" s="139" t="s">
        <v>63</v>
      </c>
      <c r="C66" s="182" t="s">
        <v>76</v>
      </c>
      <c r="D66" s="6"/>
      <c r="E66" s="30">
        <f t="shared" ref="E66:J66" si="15">SUM(E67:E68)</f>
        <v>0</v>
      </c>
      <c r="F66" s="30">
        <f t="shared" si="15"/>
        <v>19.3</v>
      </c>
      <c r="G66" s="30">
        <f t="shared" si="15"/>
        <v>0</v>
      </c>
      <c r="H66" s="30">
        <f t="shared" si="15"/>
        <v>19.3</v>
      </c>
      <c r="I66" s="30">
        <f t="shared" si="15"/>
        <v>30.7</v>
      </c>
      <c r="J66" s="30">
        <f t="shared" si="15"/>
        <v>60</v>
      </c>
      <c r="K66" s="139" t="s">
        <v>123</v>
      </c>
      <c r="L66" s="140" t="s">
        <v>124</v>
      </c>
      <c r="M66" s="140">
        <v>5</v>
      </c>
      <c r="N66" s="140">
        <v>10</v>
      </c>
      <c r="O66" s="155">
        <v>20</v>
      </c>
    </row>
    <row r="67" spans="1:15" ht="15.75" x14ac:dyDescent="0.25">
      <c r="A67" s="158"/>
      <c r="B67" s="137"/>
      <c r="C67" s="183"/>
      <c r="D67" s="9" t="s">
        <v>21</v>
      </c>
      <c r="E67" s="31">
        <v>0</v>
      </c>
      <c r="F67" s="31">
        <v>14.3</v>
      </c>
      <c r="G67" s="31">
        <v>0</v>
      </c>
      <c r="H67" s="31">
        <v>14.3</v>
      </c>
      <c r="I67" s="31">
        <v>30.7</v>
      </c>
      <c r="J67" s="31">
        <v>60</v>
      </c>
      <c r="K67" s="137"/>
      <c r="L67" s="141"/>
      <c r="M67" s="141"/>
      <c r="N67" s="141"/>
      <c r="O67" s="156"/>
    </row>
    <row r="68" spans="1:15" ht="30.75" customHeight="1" thickBot="1" x14ac:dyDescent="0.3">
      <c r="A68" s="159"/>
      <c r="B68" s="138"/>
      <c r="C68" s="184"/>
      <c r="D68" s="11" t="s">
        <v>22</v>
      </c>
      <c r="E68" s="12">
        <v>0</v>
      </c>
      <c r="F68" s="41">
        <v>5</v>
      </c>
      <c r="G68" s="12">
        <v>0</v>
      </c>
      <c r="H68" s="41">
        <v>5</v>
      </c>
      <c r="I68" s="12">
        <v>0</v>
      </c>
      <c r="J68" s="12">
        <v>0</v>
      </c>
      <c r="K68" s="138"/>
      <c r="L68" s="142"/>
      <c r="M68" s="142"/>
      <c r="N68" s="142"/>
      <c r="O68" s="157"/>
    </row>
    <row r="69" spans="1:15" s="2" customFormat="1" ht="15.75" x14ac:dyDescent="0.25">
      <c r="A69" s="13"/>
      <c r="B69" s="13"/>
      <c r="C69" s="13"/>
      <c r="D69" s="14"/>
      <c r="E69" s="15"/>
      <c r="F69" s="15"/>
      <c r="G69" s="15"/>
      <c r="H69" s="15"/>
      <c r="I69" s="15"/>
      <c r="J69" s="15"/>
      <c r="K69" s="14"/>
      <c r="L69" s="16"/>
      <c r="M69" s="17"/>
      <c r="N69" s="17"/>
      <c r="O69" s="17"/>
    </row>
    <row r="70" spans="1:15" s="2" customFormat="1" ht="15.75" x14ac:dyDescent="0.25">
      <c r="A70" s="13"/>
      <c r="B70" s="181" t="s">
        <v>73</v>
      </c>
      <c r="C70" s="181"/>
      <c r="D70" s="181"/>
      <c r="E70" s="181"/>
      <c r="F70" s="181"/>
      <c r="G70" s="181"/>
      <c r="H70" s="181"/>
      <c r="I70" s="181"/>
      <c r="J70" s="15"/>
      <c r="K70" s="14"/>
      <c r="L70" s="16"/>
      <c r="M70" s="17"/>
      <c r="N70" s="17"/>
      <c r="O70" s="17"/>
    </row>
    <row r="71" spans="1:15" s="2" customFormat="1" ht="15.75" x14ac:dyDescent="0.25">
      <c r="A71" s="13"/>
      <c r="B71" s="13"/>
      <c r="C71" s="13"/>
      <c r="D71" s="14"/>
      <c r="E71" s="15"/>
      <c r="F71" s="15"/>
      <c r="G71" s="15"/>
      <c r="H71" s="15"/>
      <c r="I71" s="15"/>
      <c r="J71" s="15"/>
      <c r="K71" s="14"/>
      <c r="L71" s="16"/>
      <c r="M71" s="17"/>
      <c r="N71" s="17"/>
      <c r="O71" s="17"/>
    </row>
    <row r="72" spans="1:15" ht="77.25" customHeight="1" x14ac:dyDescent="0.25">
      <c r="A72" s="60" t="s">
        <v>0</v>
      </c>
      <c r="B72" s="176" t="s">
        <v>1</v>
      </c>
      <c r="C72" s="177"/>
      <c r="D72" s="60" t="s">
        <v>2</v>
      </c>
      <c r="E72" s="60" t="s">
        <v>125</v>
      </c>
      <c r="F72" s="60" t="s">
        <v>4</v>
      </c>
      <c r="G72" s="60" t="s">
        <v>4</v>
      </c>
      <c r="H72" s="60" t="s">
        <v>5</v>
      </c>
      <c r="I72" s="60" t="s">
        <v>6</v>
      </c>
      <c r="J72" s="3"/>
      <c r="K72" s="3"/>
      <c r="L72" s="3"/>
      <c r="M72" s="3"/>
      <c r="N72" s="3"/>
      <c r="O72" s="3"/>
    </row>
    <row r="73" spans="1:15" ht="31.5" customHeight="1" x14ac:dyDescent="0.25">
      <c r="A73" s="28" t="s">
        <v>64</v>
      </c>
      <c r="B73" s="170" t="s">
        <v>65</v>
      </c>
      <c r="C73" s="171"/>
      <c r="D73" s="38">
        <f t="shared" ref="D73:I73" si="16">SUM(D74:D78)</f>
        <v>3836.1</v>
      </c>
      <c r="E73" s="38">
        <f t="shared" si="16"/>
        <v>6870.7999999999993</v>
      </c>
      <c r="F73" s="38">
        <f t="shared" si="16"/>
        <v>9802.6999999999989</v>
      </c>
      <c r="G73" s="38">
        <f t="shared" si="16"/>
        <v>3876.9</v>
      </c>
      <c r="H73" s="38">
        <f t="shared" si="16"/>
        <v>11325.9</v>
      </c>
      <c r="I73" s="38">
        <f t="shared" si="16"/>
        <v>5531.5</v>
      </c>
      <c r="J73" s="3"/>
      <c r="K73" s="3"/>
      <c r="L73" s="3"/>
      <c r="M73" s="3"/>
      <c r="N73" s="3"/>
      <c r="O73" s="3"/>
    </row>
    <row r="74" spans="1:15" ht="15.75" x14ac:dyDescent="0.25">
      <c r="A74" s="8" t="s">
        <v>21</v>
      </c>
      <c r="B74" s="172" t="s">
        <v>66</v>
      </c>
      <c r="C74" s="173"/>
      <c r="D74" s="31">
        <v>627.1</v>
      </c>
      <c r="E74" s="31">
        <f>SUM(F24+F26+F30+F36+F42+F52+F55+F61+F65+F67)</f>
        <v>3117.4</v>
      </c>
      <c r="F74" s="31">
        <f>SUM(H24+H26+H30+H36+H42+H52+H55+H61+H65+H67)</f>
        <v>2421.3000000000002</v>
      </c>
      <c r="G74" s="31">
        <f t="shared" ref="G74" si="17">SUM(I24+I26+I30+I36+I42+I52+I55+I61+I65+I67)</f>
        <v>1456.9</v>
      </c>
      <c r="H74" s="31">
        <f>SUM(I24+I26+I30+I36+I42+I52+I55+I61+I65+I67)</f>
        <v>1456.9</v>
      </c>
      <c r="I74" s="31">
        <f>SUM(J24+J26+J30+J36+J42+J52+J55+J61+J65+J67)</f>
        <v>1606.2</v>
      </c>
      <c r="J74" s="3"/>
      <c r="K74" s="3"/>
      <c r="L74" s="3"/>
      <c r="M74" s="3"/>
      <c r="N74" s="3"/>
      <c r="O74" s="3"/>
    </row>
    <row r="75" spans="1:15" ht="15.75" x14ac:dyDescent="0.25">
      <c r="A75" s="8" t="s">
        <v>113</v>
      </c>
      <c r="B75" s="53" t="s">
        <v>115</v>
      </c>
      <c r="C75" s="54"/>
      <c r="D75" s="31"/>
      <c r="E75" s="31">
        <f>SUM(F58)</f>
        <v>700</v>
      </c>
      <c r="F75" s="31">
        <f>SUM(H58)</f>
        <v>3200</v>
      </c>
      <c r="G75" s="31">
        <f t="shared" ref="G75:I75" si="18">SUM(I58)</f>
        <v>0</v>
      </c>
      <c r="H75" s="31">
        <f>SUM(I58)</f>
        <v>0</v>
      </c>
      <c r="I75" s="31">
        <f t="shared" si="18"/>
        <v>0</v>
      </c>
      <c r="J75" s="3"/>
      <c r="K75" s="3"/>
      <c r="L75" s="3"/>
      <c r="M75" s="3"/>
      <c r="N75" s="3"/>
      <c r="O75" s="3"/>
    </row>
    <row r="76" spans="1:15" ht="31.5" x14ac:dyDescent="0.25">
      <c r="A76" s="8" t="s">
        <v>114</v>
      </c>
      <c r="B76" s="53" t="s">
        <v>116</v>
      </c>
      <c r="C76" s="54"/>
      <c r="D76" s="31"/>
      <c r="E76" s="31">
        <f>SUM(F59)</f>
        <v>120</v>
      </c>
      <c r="F76" s="31">
        <f>SUM(H59,H45)</f>
        <v>3155</v>
      </c>
      <c r="G76" s="31">
        <f t="shared" ref="G76" si="19">SUM(I59)</f>
        <v>2420</v>
      </c>
      <c r="H76" s="31">
        <f>SUM(I45,I59)</f>
        <v>7865.9</v>
      </c>
      <c r="I76" s="31">
        <f>SUM(J45)</f>
        <v>318.3</v>
      </c>
      <c r="J76" s="3"/>
      <c r="K76" s="3"/>
      <c r="L76" s="3"/>
      <c r="M76" s="3"/>
      <c r="N76" s="3"/>
      <c r="O76" s="3"/>
    </row>
    <row r="77" spans="1:15" ht="15.75" x14ac:dyDescent="0.25">
      <c r="A77" s="8" t="s">
        <v>42</v>
      </c>
      <c r="B77" s="172" t="s">
        <v>67</v>
      </c>
      <c r="C77" s="173"/>
      <c r="D77" s="31">
        <v>1933</v>
      </c>
      <c r="E77" s="31">
        <f>SUM(F44+F57)</f>
        <v>2100</v>
      </c>
      <c r="F77" s="31">
        <f>SUM(H44+H57)</f>
        <v>600</v>
      </c>
      <c r="G77" s="31">
        <v>0</v>
      </c>
      <c r="H77" s="31">
        <f>SUM(I44+I57)</f>
        <v>2003.1</v>
      </c>
      <c r="I77" s="31">
        <f>SUM(J44)</f>
        <v>3607</v>
      </c>
      <c r="J77" s="3"/>
      <c r="K77" s="3"/>
      <c r="L77" s="3"/>
      <c r="M77" s="3"/>
      <c r="N77" s="3"/>
      <c r="O77" s="3"/>
    </row>
    <row r="78" spans="1:15" ht="36" customHeight="1" x14ac:dyDescent="0.25">
      <c r="A78" s="8" t="s">
        <v>41</v>
      </c>
      <c r="B78" s="172" t="s">
        <v>129</v>
      </c>
      <c r="C78" s="173"/>
      <c r="D78" s="31">
        <v>1276</v>
      </c>
      <c r="E78" s="31">
        <f>SUM(F43+F53+F56)</f>
        <v>833.4</v>
      </c>
      <c r="F78" s="31">
        <f>SUM(H37+H43+H56)</f>
        <v>426.4</v>
      </c>
      <c r="G78" s="31">
        <v>0</v>
      </c>
      <c r="H78" s="31">
        <v>0</v>
      </c>
      <c r="I78" s="31">
        <v>0</v>
      </c>
      <c r="J78" s="3"/>
      <c r="K78" s="3"/>
      <c r="L78" s="3"/>
      <c r="M78" s="3"/>
      <c r="N78" s="3"/>
      <c r="O78" s="3"/>
    </row>
    <row r="79" spans="1:15" ht="15.75" x14ac:dyDescent="0.25">
      <c r="A79" s="28" t="s">
        <v>68</v>
      </c>
      <c r="B79" s="170" t="s">
        <v>69</v>
      </c>
      <c r="C79" s="171"/>
      <c r="D79" s="38">
        <f t="shared" ref="D79:I79" si="20">SUM(D80:D80)</f>
        <v>6.5</v>
      </c>
      <c r="E79" s="38">
        <f t="shared" si="20"/>
        <v>5</v>
      </c>
      <c r="F79" s="38">
        <f t="shared" si="20"/>
        <v>5</v>
      </c>
      <c r="G79" s="39">
        <f t="shared" si="20"/>
        <v>0</v>
      </c>
      <c r="H79" s="39">
        <f t="shared" si="20"/>
        <v>0</v>
      </c>
      <c r="I79" s="39">
        <f t="shared" si="20"/>
        <v>0</v>
      </c>
      <c r="J79" s="3"/>
      <c r="K79" s="3"/>
      <c r="L79" s="3"/>
      <c r="M79" s="3"/>
      <c r="N79" s="3"/>
      <c r="O79" s="3"/>
    </row>
    <row r="80" spans="1:15" ht="15.75" x14ac:dyDescent="0.25">
      <c r="A80" s="8" t="s">
        <v>22</v>
      </c>
      <c r="B80" s="172" t="s">
        <v>70</v>
      </c>
      <c r="C80" s="173"/>
      <c r="D80" s="31">
        <v>6.5</v>
      </c>
      <c r="E80" s="31">
        <v>5</v>
      </c>
      <c r="F80" s="31">
        <f>SUM(H68+H25)</f>
        <v>5</v>
      </c>
      <c r="G80" s="31">
        <v>0</v>
      </c>
      <c r="H80" s="31">
        <v>0</v>
      </c>
      <c r="I80" s="31">
        <v>0</v>
      </c>
      <c r="J80" s="3"/>
      <c r="K80" s="3"/>
      <c r="L80" s="3"/>
      <c r="M80" s="3"/>
      <c r="N80" s="3"/>
      <c r="O80" s="3"/>
    </row>
    <row r="81" spans="1:15" ht="15.75" x14ac:dyDescent="0.25">
      <c r="A81" s="18"/>
      <c r="B81" s="174" t="s">
        <v>71</v>
      </c>
      <c r="C81" s="175"/>
      <c r="D81" s="40">
        <f t="shared" ref="D81:I81" si="21">D73+D79</f>
        <v>3842.6</v>
      </c>
      <c r="E81" s="40">
        <f t="shared" si="21"/>
        <v>6875.7999999999993</v>
      </c>
      <c r="F81" s="40">
        <f t="shared" si="21"/>
        <v>9807.6999999999989</v>
      </c>
      <c r="G81" s="40">
        <f t="shared" si="21"/>
        <v>3876.9</v>
      </c>
      <c r="H81" s="40">
        <f t="shared" si="21"/>
        <v>11325.9</v>
      </c>
      <c r="I81" s="40">
        <f t="shared" si="21"/>
        <v>5531.5</v>
      </c>
      <c r="J81" s="3"/>
      <c r="K81" s="3"/>
      <c r="L81" s="3"/>
      <c r="M81" s="3"/>
      <c r="N81" s="3"/>
      <c r="O81" s="3"/>
    </row>
  </sheetData>
  <mergeCells count="114">
    <mergeCell ref="P56:R56"/>
    <mergeCell ref="K43:K44"/>
    <mergeCell ref="L43:L44"/>
    <mergeCell ref="M43:M44"/>
    <mergeCell ref="N43:N44"/>
    <mergeCell ref="O43:O44"/>
    <mergeCell ref="P44:Q44"/>
    <mergeCell ref="C36:C37"/>
    <mergeCell ref="A35:A37"/>
    <mergeCell ref="B35:B37"/>
    <mergeCell ref="K2:O2"/>
    <mergeCell ref="K3:O3"/>
    <mergeCell ref="K4:O4"/>
    <mergeCell ref="K5:O5"/>
    <mergeCell ref="K6:O6"/>
    <mergeCell ref="K10:O10"/>
    <mergeCell ref="K9:O9"/>
    <mergeCell ref="K20:O20"/>
    <mergeCell ref="K21:O21"/>
    <mergeCell ref="L18:L19"/>
    <mergeCell ref="K17:O17"/>
    <mergeCell ref="M18:O18"/>
    <mergeCell ref="B14:K14"/>
    <mergeCell ref="B15:K15"/>
    <mergeCell ref="G17:G19"/>
    <mergeCell ref="H17:H19"/>
    <mergeCell ref="I17:I19"/>
    <mergeCell ref="J17:J19"/>
    <mergeCell ref="K18:K19"/>
    <mergeCell ref="M16:O16"/>
    <mergeCell ref="K11:O11"/>
    <mergeCell ref="O23:O25"/>
    <mergeCell ref="K29:O29"/>
    <mergeCell ref="K33:O33"/>
    <mergeCell ref="B17:B19"/>
    <mergeCell ref="J30:J32"/>
    <mergeCell ref="H26:H28"/>
    <mergeCell ref="I26:I28"/>
    <mergeCell ref="J26:J28"/>
    <mergeCell ref="D17:D19"/>
    <mergeCell ref="E17:E19"/>
    <mergeCell ref="F17:F19"/>
    <mergeCell ref="K22:O22"/>
    <mergeCell ref="F26:F28"/>
    <mergeCell ref="F30:F32"/>
    <mergeCell ref="H30:H32"/>
    <mergeCell ref="I30:I32"/>
    <mergeCell ref="K23:K25"/>
    <mergeCell ref="L23:L25"/>
    <mergeCell ref="M23:M25"/>
    <mergeCell ref="N23:N25"/>
    <mergeCell ref="A17:A19"/>
    <mergeCell ref="C17:C19"/>
    <mergeCell ref="C23:C25"/>
    <mergeCell ref="A30:A32"/>
    <mergeCell ref="B30:B32"/>
    <mergeCell ref="A26:A28"/>
    <mergeCell ref="B26:B28"/>
    <mergeCell ref="D26:D28"/>
    <mergeCell ref="E26:E28"/>
    <mergeCell ref="C26:C28"/>
    <mergeCell ref="C30:C32"/>
    <mergeCell ref="D30:D32"/>
    <mergeCell ref="E30:E32"/>
    <mergeCell ref="A23:A25"/>
    <mergeCell ref="B23:B25"/>
    <mergeCell ref="B79:C79"/>
    <mergeCell ref="B80:C80"/>
    <mergeCell ref="B81:C81"/>
    <mergeCell ref="B72:C72"/>
    <mergeCell ref="B73:C73"/>
    <mergeCell ref="B74:C74"/>
    <mergeCell ref="B77:C77"/>
    <mergeCell ref="B78:C78"/>
    <mergeCell ref="P45:Q45"/>
    <mergeCell ref="N58:N59"/>
    <mergeCell ref="O58:O59"/>
    <mergeCell ref="K51:K53"/>
    <mergeCell ref="L51:L53"/>
    <mergeCell ref="M51:M53"/>
    <mergeCell ref="N51:N53"/>
    <mergeCell ref="O51:O53"/>
    <mergeCell ref="B70:I70"/>
    <mergeCell ref="B61:B62"/>
    <mergeCell ref="C66:C68"/>
    <mergeCell ref="B66:B68"/>
    <mergeCell ref="B63:B65"/>
    <mergeCell ref="C61:C62"/>
    <mergeCell ref="C63:C65"/>
    <mergeCell ref="L58:L59"/>
    <mergeCell ref="L1:O1"/>
    <mergeCell ref="A39:A45"/>
    <mergeCell ref="B39:B45"/>
    <mergeCell ref="C39:C45"/>
    <mergeCell ref="B46:B53"/>
    <mergeCell ref="K66:K68"/>
    <mergeCell ref="L66:L68"/>
    <mergeCell ref="K63:O65"/>
    <mergeCell ref="K60:O60"/>
    <mergeCell ref="M66:M68"/>
    <mergeCell ref="N66:N68"/>
    <mergeCell ref="O66:O68"/>
    <mergeCell ref="A46:A53"/>
    <mergeCell ref="B54:B59"/>
    <mergeCell ref="A54:A59"/>
    <mergeCell ref="C46:C53"/>
    <mergeCell ref="C54:C59"/>
    <mergeCell ref="K58:K59"/>
    <mergeCell ref="A61:A62"/>
    <mergeCell ref="A63:A65"/>
    <mergeCell ref="A66:A68"/>
    <mergeCell ref="K34:O34"/>
    <mergeCell ref="K38:O38"/>
    <mergeCell ref="M58:M59"/>
  </mergeCells>
  <pageMargins left="0.78740157480314965" right="0.39370078740157483" top="0.78740157480314965" bottom="0.39370078740157483" header="0.39370078740157483" footer="0.39370078740157483"/>
  <pageSetup paperSize="9" scale="90" firstPageNumber="78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B33" sqref="B33"/>
    </sheetView>
  </sheetViews>
  <sheetFormatPr defaultRowHeight="15" x14ac:dyDescent="0.25"/>
  <cols>
    <col min="1" max="1" width="28.28515625" style="52" customWidth="1"/>
    <col min="2" max="2" width="57" style="52" customWidth="1"/>
    <col min="3" max="3" width="15.42578125" style="52" customWidth="1"/>
    <col min="4" max="16384" width="9.140625" style="42"/>
  </cols>
  <sheetData>
    <row r="2" spans="1:3" ht="15.75" x14ac:dyDescent="0.25">
      <c r="A2" s="238" t="s">
        <v>74</v>
      </c>
      <c r="B2" s="238"/>
      <c r="C2" s="238"/>
    </row>
    <row r="3" spans="1:3" ht="15.75" x14ac:dyDescent="0.25">
      <c r="A3" s="43"/>
      <c r="B3" s="238"/>
      <c r="C3" s="238"/>
    </row>
    <row r="4" spans="1:3" ht="15.75" x14ac:dyDescent="0.25">
      <c r="A4" s="44" t="s">
        <v>75</v>
      </c>
      <c r="B4" s="239" t="s">
        <v>1</v>
      </c>
      <c r="C4" s="239"/>
    </row>
    <row r="5" spans="1:3" ht="15.75" x14ac:dyDescent="0.25">
      <c r="A5" s="45" t="s">
        <v>76</v>
      </c>
      <c r="B5" s="239" t="s">
        <v>77</v>
      </c>
      <c r="C5" s="239"/>
    </row>
    <row r="6" spans="1:3" ht="15.75" x14ac:dyDescent="0.25">
      <c r="A6" s="45" t="s">
        <v>78</v>
      </c>
      <c r="B6" s="240" t="s">
        <v>79</v>
      </c>
      <c r="C6" s="240"/>
    </row>
    <row r="7" spans="1:3" ht="15.75" x14ac:dyDescent="0.25">
      <c r="A7" s="45" t="s">
        <v>80</v>
      </c>
      <c r="B7" s="236" t="s">
        <v>81</v>
      </c>
      <c r="C7" s="237"/>
    </row>
    <row r="8" spans="1:3" ht="15.75" x14ac:dyDescent="0.25">
      <c r="A8" s="45" t="s">
        <v>82</v>
      </c>
      <c r="B8" s="46" t="s">
        <v>83</v>
      </c>
      <c r="C8" s="47"/>
    </row>
    <row r="9" spans="1:3" ht="15.75" x14ac:dyDescent="0.25">
      <c r="A9" s="45" t="s">
        <v>84</v>
      </c>
      <c r="B9" s="46" t="s">
        <v>85</v>
      </c>
      <c r="C9" s="47"/>
    </row>
    <row r="10" spans="1:3" ht="15.75" x14ac:dyDescent="0.25">
      <c r="A10" s="45" t="s">
        <v>86</v>
      </c>
      <c r="B10" s="240" t="s">
        <v>87</v>
      </c>
      <c r="C10" s="240"/>
    </row>
    <row r="11" spans="1:3" ht="15.75" x14ac:dyDescent="0.25">
      <c r="A11" s="48">
        <v>145470016</v>
      </c>
      <c r="B11" s="241" t="s">
        <v>88</v>
      </c>
      <c r="C11" s="241"/>
    </row>
    <row r="12" spans="1:3" ht="15.75" x14ac:dyDescent="0.25">
      <c r="A12" s="49">
        <v>145907544</v>
      </c>
      <c r="B12" s="242" t="s">
        <v>89</v>
      </c>
      <c r="C12" s="242"/>
    </row>
    <row r="13" spans="1:3" ht="15.75" x14ac:dyDescent="0.25">
      <c r="A13" s="44"/>
      <c r="B13" s="239"/>
      <c r="C13" s="239"/>
    </row>
    <row r="14" spans="1:3" ht="15.75" x14ac:dyDescent="0.25">
      <c r="A14" s="50"/>
      <c r="B14" s="50"/>
      <c r="C14" s="50"/>
    </row>
    <row r="15" spans="1:3" ht="15" customHeight="1" x14ac:dyDescent="0.25">
      <c r="A15" s="243" t="s">
        <v>90</v>
      </c>
      <c r="B15" s="243"/>
      <c r="C15" s="243"/>
    </row>
    <row r="16" spans="1:3" x14ac:dyDescent="0.25">
      <c r="A16" s="243"/>
      <c r="B16" s="243"/>
      <c r="C16" s="243"/>
    </row>
    <row r="18" spans="2:2" x14ac:dyDescent="0.25">
      <c r="B18" s="51"/>
    </row>
  </sheetData>
  <mergeCells count="11">
    <mergeCell ref="B10:C10"/>
    <mergeCell ref="B11:C11"/>
    <mergeCell ref="B12:C12"/>
    <mergeCell ref="B13:C13"/>
    <mergeCell ref="A15:C16"/>
    <mergeCell ref="B7:C7"/>
    <mergeCell ref="A2:C2"/>
    <mergeCell ref="B3:C3"/>
    <mergeCell ref="B4:C4"/>
    <mergeCell ref="B5:C5"/>
    <mergeCell ref="B6:C6"/>
  </mergeCells>
  <pageMargins left="0.70866141732283472" right="0.70866141732283472" top="0.94488188976377963" bottom="0.74803149606299213" header="0.31496062992125984" footer="0.31496062992125984"/>
  <pageSetup paperSize="9" firstPageNumber="8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Planas</vt:lpstr>
      <vt:lpstr>vykdytoju_kodai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Siauliai</cp:lastModifiedBy>
  <cp:lastPrinted>2020-01-20T13:17:29Z</cp:lastPrinted>
  <dcterms:created xsi:type="dcterms:W3CDTF">2019-12-23T08:51:53Z</dcterms:created>
  <dcterms:modified xsi:type="dcterms:W3CDTF">2021-02-01T11:24:53Z</dcterms:modified>
</cp:coreProperties>
</file>