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15795" windowHeight="11655" tabRatio="279"/>
  </bookViews>
  <sheets>
    <sheet name="1_c_1_c_1_forma" sheetId="4" r:id="rId1"/>
    <sheet name="vykdytojų_kodai" sheetId="3" r:id="rId2"/>
  </sheets>
  <definedNames>
    <definedName name="Excel_BuiltIn_Print_Titles_1_1">#REF!</definedName>
  </definedNames>
  <calcPr calcId="152511"/>
</workbook>
</file>

<file path=xl/calcChain.xml><?xml version="1.0" encoding="utf-8"?>
<calcChain xmlns="http://schemas.openxmlformats.org/spreadsheetml/2006/main">
  <c r="H133" i="4" l="1"/>
  <c r="I133" i="4"/>
  <c r="J133" i="4"/>
  <c r="G133" i="4"/>
  <c r="H132" i="4" l="1"/>
  <c r="H146" i="4" s="1"/>
  <c r="I132" i="4"/>
  <c r="J132" i="4"/>
  <c r="J146" i="4" s="1"/>
  <c r="G132" i="4"/>
  <c r="H28" i="4"/>
  <c r="I28" i="4"/>
  <c r="J28" i="4"/>
  <c r="G28" i="4"/>
  <c r="H37" i="4"/>
  <c r="H139" i="4"/>
  <c r="H152" i="4" s="1"/>
  <c r="J140" i="4"/>
  <c r="J154" i="4"/>
  <c r="I140" i="4"/>
  <c r="I154" i="4" s="1"/>
  <c r="H140" i="4"/>
  <c r="H154" i="4" s="1"/>
  <c r="G140" i="4"/>
  <c r="G154" i="4" s="1"/>
  <c r="J135" i="4"/>
  <c r="J151" i="4" s="1"/>
  <c r="I135" i="4"/>
  <c r="I151" i="4" s="1"/>
  <c r="H135" i="4"/>
  <c r="H151" i="4" s="1"/>
  <c r="G135" i="4"/>
  <c r="G151" i="4" s="1"/>
  <c r="J148" i="4"/>
  <c r="I148" i="4"/>
  <c r="H148" i="4"/>
  <c r="G148" i="4"/>
  <c r="I127" i="4"/>
  <c r="J127" i="4"/>
  <c r="H127" i="4"/>
  <c r="H157" i="4"/>
  <c r="I157" i="4"/>
  <c r="J157" i="4"/>
  <c r="G157" i="4"/>
  <c r="H70" i="4"/>
  <c r="I70" i="4"/>
  <c r="J70" i="4"/>
  <c r="J71" i="4" s="1"/>
  <c r="G70" i="4"/>
  <c r="J156" i="4"/>
  <c r="J139" i="4"/>
  <c r="J152" i="4" s="1"/>
  <c r="J138" i="4"/>
  <c r="J149" i="4" s="1"/>
  <c r="J137" i="4"/>
  <c r="J136" i="4"/>
  <c r="J155" i="4" s="1"/>
  <c r="J134" i="4"/>
  <c r="J150" i="4" s="1"/>
  <c r="J123" i="4"/>
  <c r="J121" i="4"/>
  <c r="J128" i="4" s="1"/>
  <c r="J129" i="4" s="1"/>
  <c r="J117" i="4"/>
  <c r="J108" i="4"/>
  <c r="J109" i="4" s="1"/>
  <c r="J102" i="4"/>
  <c r="J103" i="4"/>
  <c r="J95" i="4"/>
  <c r="J91" i="4"/>
  <c r="J86" i="4"/>
  <c r="J74" i="4"/>
  <c r="J75" i="4" s="1"/>
  <c r="J66" i="4"/>
  <c r="J63" i="4"/>
  <c r="J56" i="4"/>
  <c r="J57" i="4" s="1"/>
  <c r="J47" i="4"/>
  <c r="J43" i="4"/>
  <c r="J39" i="4"/>
  <c r="J37" i="4"/>
  <c r="J34" i="4"/>
  <c r="J32" i="4"/>
  <c r="J30" i="4"/>
  <c r="J24" i="4"/>
  <c r="G156" i="4"/>
  <c r="G139" i="4"/>
  <c r="G152" i="4"/>
  <c r="G138" i="4"/>
  <c r="G149" i="4" s="1"/>
  <c r="G137" i="4"/>
  <c r="G136" i="4"/>
  <c r="G155" i="4"/>
  <c r="G134" i="4"/>
  <c r="G150" i="4" s="1"/>
  <c r="G123" i="4"/>
  <c r="G121" i="4"/>
  <c r="G117" i="4"/>
  <c r="G108" i="4"/>
  <c r="G109" i="4" s="1"/>
  <c r="G102" i="4"/>
  <c r="G103" i="4" s="1"/>
  <c r="G95" i="4"/>
  <c r="G91" i="4"/>
  <c r="G86" i="4"/>
  <c r="G74" i="4"/>
  <c r="G75" i="4" s="1"/>
  <c r="G66" i="4"/>
  <c r="G63" i="4"/>
  <c r="G56" i="4"/>
  <c r="G57" i="4" s="1"/>
  <c r="G47" i="4"/>
  <c r="G43" i="4"/>
  <c r="G39" i="4"/>
  <c r="G37" i="4"/>
  <c r="G34" i="4"/>
  <c r="G32" i="4"/>
  <c r="G30" i="4"/>
  <c r="G24" i="4"/>
  <c r="H134" i="4"/>
  <c r="H150" i="4" s="1"/>
  <c r="I134" i="4"/>
  <c r="I150" i="4" s="1"/>
  <c r="H86" i="4"/>
  <c r="I86" i="4"/>
  <c r="H43" i="4"/>
  <c r="I43" i="4"/>
  <c r="H24" i="4"/>
  <c r="I24" i="4"/>
  <c r="I156" i="4"/>
  <c r="H66" i="4"/>
  <c r="H156" i="4"/>
  <c r="I139" i="4"/>
  <c r="I152" i="4"/>
  <c r="H138" i="4"/>
  <c r="H149" i="4" s="1"/>
  <c r="I138" i="4"/>
  <c r="I149" i="4" s="1"/>
  <c r="H136" i="4"/>
  <c r="H155" i="4" s="1"/>
  <c r="I136" i="4"/>
  <c r="I155" i="4" s="1"/>
  <c r="H137" i="4"/>
  <c r="I137" i="4"/>
  <c r="H123" i="4"/>
  <c r="I123" i="4"/>
  <c r="H121" i="4"/>
  <c r="I121" i="4"/>
  <c r="H117" i="4"/>
  <c r="I117" i="4"/>
  <c r="I128" i="4" s="1"/>
  <c r="I129" i="4" s="1"/>
  <c r="H108" i="4"/>
  <c r="H109" i="4" s="1"/>
  <c r="I108" i="4"/>
  <c r="I109" i="4" s="1"/>
  <c r="H102" i="4"/>
  <c r="H103" i="4" s="1"/>
  <c r="I102" i="4"/>
  <c r="I103" i="4" s="1"/>
  <c r="H95" i="4"/>
  <c r="I95" i="4"/>
  <c r="H91" i="4"/>
  <c r="I91" i="4"/>
  <c r="I96" i="4" s="1"/>
  <c r="H74" i="4"/>
  <c r="H75" i="4" s="1"/>
  <c r="I74" i="4"/>
  <c r="I75" i="4" s="1"/>
  <c r="I110" i="4" s="1"/>
  <c r="I66" i="4"/>
  <c r="I71" i="4" s="1"/>
  <c r="H63" i="4"/>
  <c r="H71" i="4" s="1"/>
  <c r="I63" i="4"/>
  <c r="H56" i="4"/>
  <c r="H57" i="4" s="1"/>
  <c r="I56" i="4"/>
  <c r="I57" i="4"/>
  <c r="H47" i="4"/>
  <c r="I47" i="4"/>
  <c r="H39" i="4"/>
  <c r="I39" i="4"/>
  <c r="I37" i="4"/>
  <c r="H34" i="4"/>
  <c r="I34" i="4"/>
  <c r="H32" i="4"/>
  <c r="I32" i="4"/>
  <c r="H30" i="4"/>
  <c r="I30" i="4"/>
  <c r="I48" i="4"/>
  <c r="I58" i="4" s="1"/>
  <c r="D71" i="4"/>
  <c r="D110" i="4" s="1"/>
  <c r="E71" i="4"/>
  <c r="E110" i="4" s="1"/>
  <c r="F71" i="4"/>
  <c r="F110" i="4" s="1"/>
  <c r="C110" i="4"/>
  <c r="J96" i="4"/>
  <c r="I146" i="4"/>
  <c r="J110" i="4" l="1"/>
  <c r="J130" i="4" s="1"/>
  <c r="G141" i="4"/>
  <c r="H128" i="4"/>
  <c r="H129" i="4" s="1"/>
  <c r="G128" i="4"/>
  <c r="G129" i="4" s="1"/>
  <c r="J141" i="4"/>
  <c r="H48" i="4"/>
  <c r="H96" i="4"/>
  <c r="G48" i="4"/>
  <c r="G58" i="4" s="1"/>
  <c r="G96" i="4"/>
  <c r="G71" i="4"/>
  <c r="G110" i="4" s="1"/>
  <c r="G130" i="4" s="1"/>
  <c r="J48" i="4"/>
  <c r="J58" i="4" s="1"/>
  <c r="I130" i="4"/>
  <c r="H58" i="4"/>
  <c r="G146" i="4"/>
  <c r="G145" i="4" s="1"/>
  <c r="G161" i="4" s="1"/>
  <c r="J145" i="4"/>
  <c r="J161" i="4" s="1"/>
  <c r="I141" i="4"/>
  <c r="I145" i="4"/>
  <c r="I161" i="4" s="1"/>
  <c r="H110" i="4"/>
  <c r="H145" i="4"/>
  <c r="H161" i="4" s="1"/>
  <c r="H141" i="4"/>
  <c r="H130" i="4" l="1"/>
</calcChain>
</file>

<file path=xl/comments1.xml><?xml version="1.0" encoding="utf-8"?>
<comments xmlns="http://schemas.openxmlformats.org/spreadsheetml/2006/main">
  <authors>
    <author>Viktorija Palčiauskienė</author>
  </authors>
  <commentList>
    <comment ref="J35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2021-104,0 tūkst. Eur.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Projekto vertė 1146,7 tūkst. Eur. Iki 2016 m. panaudota 86,9 tūkst. Eur - 7,6 proc.</t>
        </r>
      </text>
    </comment>
    <comment ref="N35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2021-12,2 proc.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70 tūkst. eur automobilių aikštelei, 150 tūkst. - skaitmeniniams rentgeno aparatui.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9,6</t>
        </r>
      </text>
    </comment>
    <comment ref="I45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9,6</t>
        </r>
      </text>
    </comment>
    <comment ref="I46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127,6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,,Gavusiųjų paslaugą skaičius"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240</t>
        </r>
      </text>
    </comment>
    <comment ref="M113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buvo 250</t>
        </r>
      </text>
    </comment>
    <comment ref="J124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 m. 0,3 tūkst. eur</t>
        </r>
      </text>
    </comment>
    <comment ref="N124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 m. -20</t>
        </r>
      </text>
    </comment>
    <comment ref="J125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 m. 0,3 tūkst. eur</t>
        </r>
      </text>
    </comment>
    <comment ref="J126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2021 m. 6,0 tūkst. eur.</t>
        </r>
      </text>
    </comment>
  </commentList>
</comments>
</file>

<file path=xl/sharedStrings.xml><?xml version="1.0" encoding="utf-8"?>
<sst xmlns="http://schemas.openxmlformats.org/spreadsheetml/2006/main" count="418" uniqueCount="223">
  <si>
    <t>Programos tikslo kodas</t>
  </si>
  <si>
    <t>Uždavinio kodas</t>
  </si>
  <si>
    <t>Priemonės kodas</t>
  </si>
  <si>
    <t>Pavadinimas</t>
  </si>
  <si>
    <t>Priemonės vykdytojo kodas</t>
  </si>
  <si>
    <t>Finansavimo šaltinis</t>
  </si>
  <si>
    <t>Produkto kriterijus</t>
  </si>
  <si>
    <t>Iš viso</t>
  </si>
  <si>
    <t>Planas</t>
  </si>
  <si>
    <t>01</t>
  </si>
  <si>
    <t>02</t>
  </si>
  <si>
    <t>SB</t>
  </si>
  <si>
    <t>VIP</t>
  </si>
  <si>
    <t>03</t>
  </si>
  <si>
    <t>ES</t>
  </si>
  <si>
    <t>04</t>
  </si>
  <si>
    <t>05</t>
  </si>
  <si>
    <t>06</t>
  </si>
  <si>
    <t>07</t>
  </si>
  <si>
    <t>11</t>
  </si>
  <si>
    <t>12</t>
  </si>
  <si>
    <t>13</t>
  </si>
  <si>
    <t>Modernizuoti VšĮ Šiaulių centro polikliniką</t>
  </si>
  <si>
    <t>Iš viso uždaviniui</t>
  </si>
  <si>
    <t>VB</t>
  </si>
  <si>
    <t>SP</t>
  </si>
  <si>
    <t>Iš viso tikslui</t>
  </si>
  <si>
    <t>Pritaikyti vandens telkinius rekreacijai ir sveikam žmonių poilsiui</t>
  </si>
  <si>
    <t>Vykdyti maudyklų vandens kokybės stebėseną ir paruošti duomenų rinkmenas apie maudyklų vandens charakteristikas</t>
  </si>
  <si>
    <t>100</t>
  </si>
  <si>
    <t>Vystyti Visuomenės sveikatos biuro veiklą</t>
  </si>
  <si>
    <t>300605778</t>
  </si>
  <si>
    <t>Teikti visuomenės sveikatos priežiūros paslaugas mokyklose, kurių steigėja yra Savivaldybės taryba</t>
  </si>
  <si>
    <t>Užtikrinti sveikatos priežiūrą kitų steigėjų mokyklose</t>
  </si>
  <si>
    <t>Teikti visuomenės sveikatos priežiūros paslaugas kitų steigėjų mokyklose</t>
  </si>
  <si>
    <t>Vykdyti triukšmo prevenciją</t>
  </si>
  <si>
    <t>Parengti ir įgyvendinti apsaugos nuo aplinkos triukšmo poveikio priemones</t>
  </si>
  <si>
    <t>Parengtas priemonių planas</t>
  </si>
  <si>
    <t>Mažinti socialinius sveikatos netolygumus</t>
  </si>
  <si>
    <t>Gerinti gyvenimo kokybę pažeidžiamiausioms gyventojų grupėms didinant sveikatos priežiūros paslaugų prieinamumą</t>
  </si>
  <si>
    <t xml:space="preserve">Kompensuoti ir teikti medicinines paslaugas pažeidžiamiausioms gyventojų grupėms </t>
  </si>
  <si>
    <t>Teikti priklausomybės ligų diagnostikos ir prevencijos paslaugas ,,Žemo slenksčio“ kabinete</t>
  </si>
  <si>
    <t xml:space="preserve">Iš viso  programai 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</si>
  <si>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</si>
  <si>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</si>
  <si>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</si>
  <si>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</si>
  <si>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</si>
  <si>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</si>
  <si>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</si>
  <si>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</si>
  <si>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</si>
  <si>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</si>
  <si>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</si>
  <si>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</si>
  <si>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</si>
  <si>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Kitos lėšos (KT)</t>
  </si>
  <si>
    <t>Programos vykdytojo kodas</t>
  </si>
  <si>
    <t>190522935</t>
  </si>
  <si>
    <t>VšĮ Šiaulių ilgalaikio gydymo ir geriatrijos centras</t>
  </si>
  <si>
    <t>VšĮ Šiaulių greitosios medicinos pagalbos stotis</t>
  </si>
  <si>
    <t>VšĮ Dainų pirminės sveikatos priežiūros centras</t>
  </si>
  <si>
    <t>VšĮ Šiaulių centro poliklinika</t>
  </si>
  <si>
    <t>VšĮ Šiaulių reabilitacijos centras</t>
  </si>
  <si>
    <t>MK</t>
  </si>
  <si>
    <t>Teikti visuomenės sveikatos priežiūros paslaugas ikimokyklinėse įstaigose, kurių steigėja Savivaldybės taryba</t>
  </si>
  <si>
    <t>30060778</t>
  </si>
  <si>
    <r>
      <t xml:space="preserve"> </t>
    </r>
    <r>
      <rPr>
        <b/>
        <sz val="11"/>
        <rFont val="Times New Roman"/>
        <family val="1"/>
        <charset val="186"/>
      </rPr>
      <t xml:space="preserve">09 Bendruomenės sveikatinimo programa </t>
    </r>
  </si>
  <si>
    <t xml:space="preserve"> TIKSLŲ, UŽDAVINIŲ, PRIEMONIŲ, PRIEMONIŲ IŠLAIDŲ IR PRODUKTO KRITERIJŲ SUVESTINĖ</t>
  </si>
  <si>
    <t>15</t>
  </si>
  <si>
    <t xml:space="preserve">Iš viso </t>
  </si>
  <si>
    <t>17</t>
  </si>
  <si>
    <t>820</t>
  </si>
  <si>
    <t>800</t>
  </si>
  <si>
    <t>10</t>
  </si>
  <si>
    <t>50</t>
  </si>
  <si>
    <t>1200</t>
  </si>
  <si>
    <t>Atlikta pastato modernizavimo darbų proc.</t>
  </si>
  <si>
    <t>Atlikta pastato kapitalinio remonto darbų proc.</t>
  </si>
  <si>
    <t>Atlikta pastato renovacijos darbų proc.</t>
  </si>
  <si>
    <t>Parengtų informacinių pranešimų, straipsnių skaičius/1000 gyv.</t>
  </si>
  <si>
    <t>Sveikatinimo renginių skaičius/1000 gyv.</t>
  </si>
  <si>
    <t>Sveikatinimo renginiuose dalyvavusių asmenų skaičius/1000 gyv.</t>
  </si>
  <si>
    <t>Konsultavimo paslaugų skaičius/1000 gyv.</t>
  </si>
  <si>
    <t>Suteiktų konsultacijų mokiniams skaičius/1000 mok.</t>
  </si>
  <si>
    <t>Organizuotų sveikatinimo renginių skaičius /1000 mok.</t>
  </si>
  <si>
    <t>Sveikatingumo renginiuose  dalyvavusių mokinių skaičius /1000 mok.</t>
  </si>
  <si>
    <t>Organizuotų sveikatinimo renginių skaičius/ 1000 mok.</t>
  </si>
  <si>
    <t>Sveikatingumo renginiuose  dalyvavusių mokinių skaičius/ 1000 mok.</t>
  </si>
  <si>
    <t>Suteiktų konsultacijų mokiniams skaičius /1000 mok.</t>
  </si>
  <si>
    <t>Organizuotų sveikatinimo renginių skaičius/1000 mok.</t>
  </si>
  <si>
    <t>Sveikatingumo renginiuose  dalyvavusių mokinių skaičius/1000 mok.</t>
  </si>
  <si>
    <t>Atlikta paslaugų kokybės gerinimo darbų proc.</t>
  </si>
  <si>
    <t>Atlikta pastato apšiltinimo darbų proc.</t>
  </si>
  <si>
    <t>Įgyvendinta plano priemonių proc.</t>
  </si>
  <si>
    <t>Viso</t>
  </si>
  <si>
    <t>tūkst. Eur</t>
  </si>
  <si>
    <t>1.10.</t>
  </si>
  <si>
    <t>2017 metai patvirtinti asignavimai</t>
  </si>
  <si>
    <t>pavadinimas, mato vnt.</t>
  </si>
  <si>
    <t>Pagerinti gyventojų sveikatos rodiklius: sumažinti sergamumą, ligotumą, invalidumą, sudarant prielaidas ilgesniam ir sveikesniam gyvenimui</t>
  </si>
  <si>
    <t>Plėtoti visuomenės sveikatos priežiūros paslaugas, sustiprinti ligų prevenciją ir ugdyti visuomenės poreikį sveikai gyventi</t>
  </si>
  <si>
    <t>SB lik.</t>
  </si>
  <si>
    <t>06 17 20 190522935</t>
  </si>
  <si>
    <t xml:space="preserve">06 17 20 145371299 </t>
  </si>
  <si>
    <t>17 20 145370959</t>
  </si>
  <si>
    <t>06 17 20 145378272</t>
  </si>
  <si>
    <t>17 20 300605778</t>
  </si>
  <si>
    <t>17 14591461</t>
  </si>
  <si>
    <t>05 07 17 18 20</t>
  </si>
  <si>
    <t>17 18</t>
  </si>
  <si>
    <t>2017 metais patvirtinti asignavimai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</si>
  <si>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</si>
  <si>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</si>
  <si>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</si>
  <si>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</si>
  <si>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</si>
  <si>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</si>
  <si>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</si>
  <si>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Kelių priežiūros programos lėšos VB (KPP)</t>
  </si>
  <si>
    <t>Europos Sąjungos lėšos ES</t>
  </si>
  <si>
    <t>Įstaigų pajamų lėšos SP</t>
  </si>
  <si>
    <t>1.11.</t>
  </si>
  <si>
    <t>Įstaigų praėjusių metų lėšų likučiai SP (LIK)</t>
  </si>
  <si>
    <t>2018 metai</t>
  </si>
  <si>
    <t xml:space="preserve">2019 metai </t>
  </si>
  <si>
    <t>VB       (MK)</t>
  </si>
  <si>
    <t>SPlik.</t>
  </si>
  <si>
    <t>Šiaulių miesto savivaldybės sutrikusio vystymosi kūdikių namai</t>
  </si>
  <si>
    <t>Strateginio veiklos plano vykdytojų kodų klasifikatorius</t>
  </si>
  <si>
    <t>20</t>
  </si>
  <si>
    <t>Urbanistinės  plėtros ir ūkio departamento Architektūros, urbanistikos ir paveldosaugos skyrius</t>
  </si>
  <si>
    <t>Urbanistinės  plėtros ir ūkio departamento Miesto ūkio ir aplinkos skyrius</t>
  </si>
  <si>
    <t>Sveikatos skyrius</t>
  </si>
  <si>
    <t>Projektų valdymo skyrius</t>
  </si>
  <si>
    <t>Strateginis tikslas 02. Užtikrinti visuomenės poreikius tenkinančių švietimo, kultūros, sporto, sveikatos ir socialinių paslaugų kokybę ir įvairovę</t>
  </si>
  <si>
    <t>FINANSAVIMO LĖŠŲ SUVESTINĖ</t>
  </si>
  <si>
    <t>* patvirtinta Šiaulių miesto savivaldybės administracijos direktoriaus 2016 - 10 - 28  įsakymu Nr. A -1475</t>
  </si>
  <si>
    <t>Urbanistinės  plėtros ir ūkio departamento Statybos ir renovacijos skyrius</t>
  </si>
  <si>
    <t>VB (VIP)</t>
  </si>
  <si>
    <t>SB (LIK)</t>
  </si>
  <si>
    <t>SP (LIK)</t>
  </si>
  <si>
    <t>Iš viso finansavimas 09 programai  (1 eilutė + 2 eilutė)</t>
  </si>
  <si>
    <t>VB (vf)</t>
  </si>
  <si>
    <t>VB (VF)</t>
  </si>
  <si>
    <t>Įrengta automobilių stovėjimo aikštelė</t>
  </si>
  <si>
    <t>Modernizuoti VšĮ Šiaulių reabilitacijos centro  pastatą</t>
  </si>
  <si>
    <t>Teikti sveikatos priežiūros, socialines ir ugdymo paslaugas Šiaulių miesto savivaldybės sutrikusio vystymosi kūdikių namuose</t>
  </si>
  <si>
    <t>VB(VF)</t>
  </si>
  <si>
    <t>Šiaulių miesto savivaldybės visuomenės sveikatos biuras</t>
  </si>
  <si>
    <t xml:space="preserve">2020 metai </t>
  </si>
  <si>
    <t>2.1.</t>
  </si>
  <si>
    <t>Valstybės biudžeto lėšos KT(VB)</t>
  </si>
  <si>
    <t>2.2</t>
  </si>
  <si>
    <t>Europos Sąjungos lėšos KT (ES)</t>
  </si>
  <si>
    <t>2.3</t>
  </si>
  <si>
    <t>Kitos lėšos KT</t>
  </si>
  <si>
    <t>17 20 145370959 145378272</t>
  </si>
  <si>
    <t xml:space="preserve">          24500            </t>
  </si>
  <si>
    <t>2</t>
  </si>
  <si>
    <t xml:space="preserve">Tuberkulioze sergantys pacientai, kuriems buvo suteiktos socialinės paramos priemonės tuberkuliozės ambulatorinio gydymo metu </t>
  </si>
  <si>
    <t>17 20</t>
  </si>
  <si>
    <t>06 17 145370959</t>
  </si>
  <si>
    <t xml:space="preserve">08 17 </t>
  </si>
  <si>
    <t>Sutvarkytas pastatas</t>
  </si>
  <si>
    <t>Atliktas Maisto gamybos skyriaus remontas proc.</t>
  </si>
  <si>
    <t>Tikslinių grupių asmenys, kurie dalyvavo informavimo, švietimo ir mokymo renginiuose bei sveikatos raštingumą didinančiose veiklose</t>
  </si>
  <si>
    <t>06 17 191847935</t>
  </si>
  <si>
    <t>2018 metų maksimalių asignavimų planas</t>
  </si>
  <si>
    <t>2019 metų lėšų projektas</t>
  </si>
  <si>
    <t>2020 metų lėšų projektas</t>
  </si>
  <si>
    <t>2018 metų asignavimų planas</t>
  </si>
  <si>
    <t>Organizuoti privalomąjį profilaktinį aplinkos kenksmingumo pašalinimą</t>
  </si>
  <si>
    <t>Pradėtas hidroterapijos paslaugų teikimas proc.</t>
  </si>
  <si>
    <t>Studijas baigusių ir atvykusių dirbti į Šiaulių gydytojų sk.</t>
  </si>
  <si>
    <t xml:space="preserve">Pacientų, kuriems pagerinta paslaugų kokybė ir prieinamumas sk.      </t>
  </si>
  <si>
    <t>Viešąsias sveikatos paslaugas teikiančių asmens sveikatos priežiūros įstaigų, kuriose modernizuota paslaugų teikimo infrastruktūra sk.</t>
  </si>
  <si>
    <t xml:space="preserve">Vidutinis užpildymas per metus proc.                      </t>
  </si>
  <si>
    <t>Ankstyvosios reabilitacijos taikymas tikslinės grupės vaikams proc.</t>
  </si>
  <si>
    <t>Dienos socialinės globos paslaugas gavusių neįgaliųjų ar specialiųjų poreikių vaikų sk.</t>
  </si>
  <si>
    <t>Vykdytų sveikatinimo iniciatyvų, prevencinių programų sk.</t>
  </si>
  <si>
    <t>Finansuotų projektų sk.</t>
  </si>
  <si>
    <t>Vykdyta maudyklų vandens kokybės stebėsena proc.</t>
  </si>
  <si>
    <t>Stebėsenos ataskaitos su pasiūlymais dėl gyventojų sveikatos būklės gerinimo sk.</t>
  </si>
  <si>
    <t>Pravestų privalomųjų sveikatos mokymų sk.</t>
  </si>
  <si>
    <t>Vaikų dalis, kurių tėvai buvo konsultuojami proc.</t>
  </si>
  <si>
    <t>Dantų protezavimo paslaugas gavusių asmenų sk.</t>
  </si>
  <si>
    <t>Slaugos paslaugas gavusių asmenų sk.</t>
  </si>
  <si>
    <t>Suteiktų konsultacijų sk.</t>
  </si>
  <si>
    <t>Gavusiųjų paslaugas sk.</t>
  </si>
  <si>
    <t>Įgyvendinti projektą ,,Pirminės asmens sveikatos priežiūros veiklos efektyvumo didinimas Šiaulių mieste“</t>
  </si>
  <si>
    <t>Įgyvendinti projektą ,,Šeimos sveikatos stiprinimas atnaujinant reabilitacijos paslaugų teikimą VšĮ  Šiaulių centro poliklinikoje“</t>
  </si>
  <si>
    <t>Įgyvendinti projektą ,,Diagnostikos ir konsultacijų paslaugų kokybės gerinimas ir plėtra VšĮ Šiaulių centro poliklinikoje“</t>
  </si>
  <si>
    <t xml:space="preserve">Įgyvendinti projektą ,,Energetinių charakteristikų gerinimas VšĮ Dainų pirminės sveikatos priežiūros centre“ </t>
  </si>
  <si>
    <t>Įgyvendinti projektą ,,Pastato kapitalinis remontas BĮ Šiaulių miesto savivaldybės sutrikusio vystymosi kūdikių namuose“</t>
  </si>
  <si>
    <t>Atnaujinta įstaigos teritorijos danga</t>
  </si>
  <si>
    <t xml:space="preserve">BENDRUOMENĖS SVEIKATINIMO PROGRAMOS (Nr. 09) 2018–2020 METŲ VEIKLOS PLANO </t>
  </si>
  <si>
    <t>Priartinti asmens sveikatos priežiūros paslaugas prie gyventojų, sudaryti sąlygas modernizuoti pirminės sveikatos priežiūros paslaugas teikiančias įstaigas</t>
  </si>
  <si>
    <t xml:space="preserve"> Įgyvendinti projektą  ,,VšĮ Šiaulių ilgalaikio gydymo ir geriatrijos centro pastatų rekonstravimas, aktyvios ventiliacijos įrengimas, kiemo aplinkos sutvarkymas ir Maisto gamybos skyriaus modernizavimas“</t>
  </si>
  <si>
    <t>Pritraukti gydytojus specialistus į Šiaulių miestą ir išlaikyti jame</t>
  </si>
  <si>
    <t>Gerinti ikimokyklinio amžiaus vaikų sveikatą, mažinti sergamumą, negalią ir socialinę atskirtį</t>
  </si>
  <si>
    <t>Sudaryti palankias miesto bendruomenės sveikatinimo sąlygas</t>
  </si>
  <si>
    <t xml:space="preserve">Įsitraukti į sveikatinimo iniciatyvas, prevencines programas ir jas vykdyti </t>
  </si>
  <si>
    <t>Sukurti ir gerinti miesto bendruomenės sveikatinimo sąlygas užtikrinant sveikatinimo projektų finansavimą</t>
  </si>
  <si>
    <t>Įgyvendinti projektą ,,Sveikos gyvensenos skatinimas Šiaulių mieste“</t>
  </si>
  <si>
    <t>Įgyvendinti projektą ,,Paramos priemonių tuberkulioze sergantiems asmenims įgyvendinimas Šiaulių mieste“</t>
  </si>
  <si>
    <t>SB(LIK)</t>
  </si>
  <si>
    <t xml:space="preserve">Vykdyti Visuomenės sveikatos biuro funkcijas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</si>
  <si>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Šîaulių miesto savivaldybės 2018</t>
    </r>
    <r>
      <rPr>
        <sz val="12"/>
        <rFont val="Calibri"/>
        <family val="2"/>
        <charset val="186"/>
      </rPr>
      <t>‒</t>
    </r>
    <r>
      <rPr>
        <sz val="11.5"/>
        <rFont val="Times New Roman"/>
        <family val="1"/>
        <charset val="186"/>
      </rPr>
      <t>2020 metų</t>
    </r>
  </si>
  <si>
    <t>priedas</t>
  </si>
  <si>
    <t xml:space="preserve">strateginio veiklos plano  </t>
  </si>
  <si>
    <t xml:space="preserve">Sveikatinimo programos (Nr. 09) 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</si>
  <si>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</si>
  <si>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</si>
  <si>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</si>
  <si>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</si>
  <si>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 xml:space="preserve">17 </t>
  </si>
  <si>
    <t>Pacientų pervežimų sk.</t>
  </si>
  <si>
    <t>Ortodonto suteiktų  paslaugų sk.</t>
  </si>
  <si>
    <t>2018 m. lapkričio 8 d. sprendimo Nr. T-279 redakcija)</t>
  </si>
  <si>
    <t>Vietų skaičius Krizių centre</t>
  </si>
  <si>
    <t>Apsilankymų kabinete sk.</t>
  </si>
  <si>
    <t>Nuolatinių paslaugos gavėjų 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</si>
</sst>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54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Lucida Sans Unicode"/>
      <family val="2"/>
      <charset val="186"/>
    </font>
    <font>
      <b/>
      <sz val="11"/>
      <name val="Times New Roman"/>
      <family val="1"/>
    </font>
    <font>
      <sz val="11"/>
      <name val="Arial"/>
      <family val="2"/>
      <charset val="186"/>
    </font>
    <font>
      <sz val="11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name val="Times New Roman"/>
      <family val="1"/>
    </font>
    <font>
      <sz val="10"/>
      <name val="Times New Roman Baltic"/>
      <family val="1"/>
      <charset val="186"/>
    </font>
    <font>
      <sz val="9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charset val="186"/>
    </font>
    <font>
      <sz val="11.5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</fonts>
  <fills count="47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44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4"/>
      </patternFill>
    </fill>
    <fill>
      <patternFill patternType="solid">
        <fgColor indexed="24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24"/>
      </patternFill>
    </fill>
    <fill>
      <patternFill patternType="solid">
        <fgColor indexed="9"/>
        <bgColor indexed="42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4"/>
      </patternFill>
    </fill>
    <fill>
      <patternFill patternType="solid">
        <fgColor theme="0" tint="-4.9989318521683403E-2"/>
        <bgColor indexed="22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4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2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3" fillId="0" borderId="0" applyFont="0" applyFill="0" applyBorder="0" applyAlignment="0" applyProtection="0"/>
  </cellStyleXfs>
  <cellXfs count="523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vertical="top"/>
    </xf>
    <xf numFmtId="0" fontId="19" fillId="0" borderId="0" xfId="163" applyFont="1" applyBorder="1"/>
    <xf numFmtId="0" fontId="19" fillId="0" borderId="0" xfId="163" applyFont="1"/>
    <xf numFmtId="0" fontId="22" fillId="0" borderId="10" xfId="163" applyFont="1" applyBorder="1" applyAlignment="1">
      <alignment horizontal="center" vertical="center"/>
    </xf>
    <xf numFmtId="0" fontId="19" fillId="0" borderId="10" xfId="163" applyFont="1" applyBorder="1" applyAlignment="1">
      <alignment horizontal="center" vertical="top" wrapText="1"/>
    </xf>
    <xf numFmtId="49" fontId="19" fillId="0" borderId="10" xfId="163" applyNumberFormat="1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center" textRotation="90"/>
    </xf>
    <xf numFmtId="49" fontId="25" fillId="8" borderId="10" xfId="0" applyNumberFormat="1" applyFont="1" applyFill="1" applyBorder="1" applyAlignment="1">
      <alignment horizontal="center" vertical="top" wrapText="1"/>
    </xf>
    <xf numFmtId="49" fontId="25" fillId="8" borderId="10" xfId="0" applyNumberFormat="1" applyFont="1" applyFill="1" applyBorder="1" applyAlignment="1">
      <alignment horizontal="center" vertical="top"/>
    </xf>
    <xf numFmtId="49" fontId="25" fillId="24" borderId="10" xfId="0" applyNumberFormat="1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center"/>
    </xf>
    <xf numFmtId="0" fontId="27" fillId="20" borderId="10" xfId="0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49" fontId="25" fillId="2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49" fontId="25" fillId="24" borderId="10" xfId="0" applyNumberFormat="1" applyFont="1" applyFill="1" applyBorder="1" applyAlignment="1">
      <alignment horizontal="center" vertical="center"/>
    </xf>
    <xf numFmtId="0" fontId="25" fillId="20" borderId="10" xfId="0" applyFont="1" applyFill="1" applyBorder="1" applyAlignment="1">
      <alignment horizontal="center" vertical="center" wrapText="1"/>
    </xf>
    <xf numFmtId="49" fontId="25" fillId="25" borderId="10" xfId="0" applyNumberFormat="1" applyFont="1" applyFill="1" applyBorder="1" applyAlignment="1">
      <alignment horizontal="center" vertical="top"/>
    </xf>
    <xf numFmtId="0" fontId="30" fillId="26" borderId="10" xfId="0" applyFont="1" applyFill="1" applyBorder="1" applyAlignment="1">
      <alignment horizontal="center" vertical="center" wrapText="1"/>
    </xf>
    <xf numFmtId="49" fontId="25" fillId="27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vertical="top"/>
    </xf>
    <xf numFmtId="49" fontId="25" fillId="20" borderId="11" xfId="0" applyNumberFormat="1" applyFont="1" applyFill="1" applyBorder="1" applyAlignment="1">
      <alignment horizontal="center" vertical="center" wrapText="1"/>
    </xf>
    <xf numFmtId="49" fontId="25" fillId="28" borderId="11" xfId="0" applyNumberFormat="1" applyFont="1" applyFill="1" applyBorder="1" applyAlignment="1">
      <alignment horizontal="center" vertical="center" wrapText="1"/>
    </xf>
    <xf numFmtId="49" fontId="29" fillId="26" borderId="12" xfId="0" applyNumberFormat="1" applyFont="1" applyFill="1" applyBorder="1" applyAlignment="1">
      <alignment horizontal="left" vertical="top" wrapText="1"/>
    </xf>
    <xf numFmtId="49" fontId="29" fillId="26" borderId="13" xfId="0" applyNumberFormat="1" applyFont="1" applyFill="1" applyBorder="1" applyAlignment="1">
      <alignment horizontal="center" vertical="center" wrapText="1"/>
    </xf>
    <xf numFmtId="49" fontId="29" fillId="26" borderId="13" xfId="0" applyNumberFormat="1" applyFont="1" applyFill="1" applyBorder="1" applyAlignment="1">
      <alignment horizontal="center" vertical="top" wrapText="1"/>
    </xf>
    <xf numFmtId="49" fontId="29" fillId="26" borderId="14" xfId="0" applyNumberFormat="1" applyFont="1" applyFill="1" applyBorder="1" applyAlignment="1">
      <alignment horizontal="center" vertical="top" wrapText="1"/>
    </xf>
    <xf numFmtId="0" fontId="24" fillId="29" borderId="15" xfId="0" applyFont="1" applyFill="1" applyBorder="1" applyAlignment="1">
      <alignment horizontal="left" vertical="top" wrapText="1"/>
    </xf>
    <xf numFmtId="0" fontId="24" fillId="29" borderId="16" xfId="0" applyFont="1" applyFill="1" applyBorder="1" applyAlignment="1">
      <alignment horizontal="left" vertical="top" wrapText="1"/>
    </xf>
    <xf numFmtId="0" fontId="24" fillId="29" borderId="11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center" vertical="center" wrapText="1"/>
    </xf>
    <xf numFmtId="0" fontId="25" fillId="2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20" fillId="30" borderId="10" xfId="0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49" fontId="38" fillId="0" borderId="10" xfId="0" applyNumberFormat="1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9" fontId="25" fillId="8" borderId="18" xfId="0" applyNumberFormat="1" applyFont="1" applyFill="1" applyBorder="1" applyAlignment="1">
      <alignment horizontal="center" vertical="top"/>
    </xf>
    <xf numFmtId="49" fontId="25" fillId="31" borderId="18" xfId="0" applyNumberFormat="1" applyFont="1" applyFill="1" applyBorder="1" applyAlignment="1">
      <alignment vertical="top"/>
    </xf>
    <xf numFmtId="49" fontId="25" fillId="31" borderId="17" xfId="0" applyNumberFormat="1" applyFont="1" applyFill="1" applyBorder="1" applyAlignment="1">
      <alignment vertical="top"/>
    </xf>
    <xf numFmtId="49" fontId="25" fillId="32" borderId="18" xfId="0" applyNumberFormat="1" applyFont="1" applyFill="1" applyBorder="1" applyAlignment="1">
      <alignment vertical="top"/>
    </xf>
    <xf numFmtId="49" fontId="25" fillId="32" borderId="17" xfId="0" applyNumberFormat="1" applyFont="1" applyFill="1" applyBorder="1" applyAlignment="1">
      <alignment vertical="top"/>
    </xf>
    <xf numFmtId="49" fontId="25" fillId="8" borderId="18" xfId="0" applyNumberFormat="1" applyFont="1" applyFill="1" applyBorder="1" applyAlignment="1">
      <alignment vertical="top"/>
    </xf>
    <xf numFmtId="49" fontId="25" fillId="8" borderId="17" xfId="0" applyNumberFormat="1" applyFont="1" applyFill="1" applyBorder="1" applyAlignment="1">
      <alignment vertical="top"/>
    </xf>
    <xf numFmtId="0" fontId="37" fillId="0" borderId="10" xfId="0" applyFont="1" applyFill="1" applyBorder="1" applyAlignment="1">
      <alignment horizontal="center" vertical="center"/>
    </xf>
    <xf numFmtId="0" fontId="40" fillId="0" borderId="10" xfId="0" applyNumberFormat="1" applyFont="1" applyFill="1" applyBorder="1" applyAlignment="1">
      <alignment horizontal="center" vertical="center"/>
    </xf>
    <xf numFmtId="49" fontId="37" fillId="0" borderId="10" xfId="0" applyNumberFormat="1" applyFont="1" applyBorder="1" applyAlignment="1">
      <alignment horizontal="center" vertical="center"/>
    </xf>
    <xf numFmtId="49" fontId="41" fillId="0" borderId="10" xfId="0" applyNumberFormat="1" applyFont="1" applyBorder="1" applyAlignment="1">
      <alignment horizontal="left" vertical="center" wrapText="1"/>
    </xf>
    <xf numFmtId="49" fontId="39" fillId="0" borderId="10" xfId="0" applyNumberFormat="1" applyFont="1" applyBorder="1" applyAlignment="1">
      <alignment horizontal="left" vertical="center" wrapText="1"/>
    </xf>
    <xf numFmtId="0" fontId="37" fillId="0" borderId="10" xfId="0" applyFont="1" applyFill="1" applyBorder="1" applyAlignment="1">
      <alignment vertical="center" wrapText="1"/>
    </xf>
    <xf numFmtId="164" fontId="25" fillId="20" borderId="10" xfId="0" applyNumberFormat="1" applyFont="1" applyFill="1" applyBorder="1" applyAlignment="1">
      <alignment horizontal="center" vertical="center"/>
    </xf>
    <xf numFmtId="164" fontId="24" fillId="28" borderId="10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164" fontId="19" fillId="34" borderId="10" xfId="0" applyNumberFormat="1" applyFont="1" applyFill="1" applyBorder="1" applyAlignment="1" applyProtection="1">
      <alignment horizontal="center" vertical="center"/>
      <protection locked="0"/>
    </xf>
    <xf numFmtId="49" fontId="25" fillId="8" borderId="10" xfId="0" applyNumberFormat="1" applyFont="1" applyFill="1" applyBorder="1" applyAlignment="1">
      <alignment horizontal="center" vertical="center"/>
    </xf>
    <xf numFmtId="0" fontId="0" fillId="0" borderId="13" xfId="0" applyBorder="1"/>
    <xf numFmtId="0" fontId="27" fillId="0" borderId="17" xfId="0" applyFont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164" fontId="24" fillId="0" borderId="19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center" vertical="center" wrapText="1"/>
    </xf>
    <xf numFmtId="0" fontId="0" fillId="0" borderId="0" xfId="0" applyBorder="1"/>
    <xf numFmtId="164" fontId="24" fillId="37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30" fillId="20" borderId="10" xfId="0" applyFont="1" applyFill="1" applyBorder="1" applyAlignment="1">
      <alignment vertical="center" wrapText="1"/>
    </xf>
    <xf numFmtId="164" fontId="19" fillId="39" borderId="10" xfId="0" applyNumberFormat="1" applyFont="1" applyFill="1" applyBorder="1" applyAlignment="1" applyProtection="1">
      <alignment horizontal="center" vertical="center"/>
      <protection locked="0"/>
    </xf>
    <xf numFmtId="0" fontId="41" fillId="0" borderId="10" xfId="0" applyFont="1" applyFill="1" applyBorder="1" applyAlignment="1">
      <alignment horizontal="left" vertical="center" wrapText="1"/>
    </xf>
    <xf numFmtId="0" fontId="20" fillId="39" borderId="19" xfId="0" applyFont="1" applyFill="1" applyBorder="1" applyAlignment="1">
      <alignment horizontal="left" vertical="center" wrapText="1"/>
    </xf>
    <xf numFmtId="0" fontId="20" fillId="39" borderId="19" xfId="0" applyFont="1" applyFill="1" applyBorder="1" applyAlignment="1">
      <alignment horizontal="center" vertical="center" wrapText="1"/>
    </xf>
    <xf numFmtId="0" fontId="20" fillId="39" borderId="10" xfId="0" applyFont="1" applyFill="1" applyBorder="1" applyAlignment="1">
      <alignment horizontal="center" vertical="center" wrapText="1"/>
    </xf>
    <xf numFmtId="0" fontId="37" fillId="39" borderId="10" xfId="0" applyFont="1" applyFill="1" applyBorder="1" applyAlignment="1">
      <alignment vertical="center" wrapText="1"/>
    </xf>
    <xf numFmtId="0" fontId="20" fillId="39" borderId="10" xfId="0" applyFont="1" applyFill="1" applyBorder="1" applyAlignment="1">
      <alignment horizontal="center" vertical="center"/>
    </xf>
    <xf numFmtId="0" fontId="41" fillId="39" borderId="10" xfId="0" applyFont="1" applyFill="1" applyBorder="1" applyAlignment="1">
      <alignment horizontal="left" vertical="center" wrapText="1"/>
    </xf>
    <xf numFmtId="0" fontId="20" fillId="40" borderId="10" xfId="0" applyFont="1" applyFill="1" applyBorder="1" applyAlignment="1">
      <alignment horizontal="center" vertical="center" wrapText="1"/>
    </xf>
    <xf numFmtId="49" fontId="42" fillId="0" borderId="0" xfId="0" applyNumberFormat="1" applyFont="1" applyFill="1" applyBorder="1" applyAlignment="1">
      <alignment horizontal="right" vertical="top"/>
    </xf>
    <xf numFmtId="164" fontId="42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/>
    <xf numFmtId="2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5" fillId="0" borderId="19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4" fontId="24" fillId="0" borderId="10" xfId="0" applyNumberFormat="1" applyFont="1" applyBorder="1" applyAlignment="1">
      <alignment horizontal="center" vertical="center"/>
    </xf>
    <xf numFmtId="0" fontId="0" fillId="0" borderId="0" xfId="0" applyFill="1" applyBorder="1"/>
    <xf numFmtId="0" fontId="43" fillId="0" borderId="11" xfId="0" applyFont="1" applyBorder="1"/>
    <xf numFmtId="0" fontId="22" fillId="42" borderId="12" xfId="0" applyFont="1" applyFill="1" applyBorder="1" applyAlignment="1">
      <alignment horizontal="center" vertical="center"/>
    </xf>
    <xf numFmtId="164" fontId="22" fillId="42" borderId="0" xfId="0" applyNumberFormat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top"/>
    </xf>
    <xf numFmtId="0" fontId="22" fillId="42" borderId="20" xfId="0" applyFont="1" applyFill="1" applyBorder="1" applyAlignment="1">
      <alignment horizontal="center" vertical="center"/>
    </xf>
    <xf numFmtId="0" fontId="18" fillId="42" borderId="21" xfId="0" applyFont="1" applyFill="1" applyBorder="1" applyAlignment="1">
      <alignment horizontal="center" vertical="top"/>
    </xf>
    <xf numFmtId="164" fontId="22" fillId="43" borderId="16" xfId="0" applyNumberFormat="1" applyFont="1" applyFill="1" applyBorder="1" applyAlignment="1">
      <alignment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4" fontId="25" fillId="42" borderId="15" xfId="0" applyNumberFormat="1" applyFont="1" applyFill="1" applyBorder="1" applyAlignment="1">
      <alignment horizontal="center" vertical="center"/>
    </xf>
    <xf numFmtId="164" fontId="25" fillId="42" borderId="10" xfId="0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164" fontId="25" fillId="43" borderId="15" xfId="0" applyNumberFormat="1" applyFont="1" applyFill="1" applyBorder="1" applyAlignment="1">
      <alignment horizontal="center" vertical="center"/>
    </xf>
    <xf numFmtId="164" fontId="25" fillId="43" borderId="10" xfId="0" applyNumberFormat="1" applyFont="1" applyFill="1" applyBorder="1" applyAlignment="1">
      <alignment horizontal="center" vertical="center"/>
    </xf>
    <xf numFmtId="0" fontId="44" fillId="0" borderId="0" xfId="0" applyFont="1"/>
    <xf numFmtId="164" fontId="24" fillId="42" borderId="10" xfId="0" applyNumberFormat="1" applyFont="1" applyFill="1" applyBorder="1" applyAlignment="1">
      <alignment horizontal="center" vertical="center"/>
    </xf>
    <xf numFmtId="164" fontId="24" fillId="39" borderId="10" xfId="0" applyNumberFormat="1" applyFont="1" applyFill="1" applyBorder="1" applyAlignment="1">
      <alignment horizontal="center" vertical="center"/>
    </xf>
    <xf numFmtId="164" fontId="24" fillId="42" borderId="15" xfId="0" applyNumberFormat="1" applyFont="1" applyFill="1" applyBorder="1" applyAlignment="1">
      <alignment horizontal="center" vertical="center"/>
    </xf>
    <xf numFmtId="49" fontId="20" fillId="39" borderId="10" xfId="0" applyNumberFormat="1" applyFont="1" applyFill="1" applyBorder="1" applyAlignment="1">
      <alignment horizontal="left" vertical="center" wrapText="1"/>
    </xf>
    <xf numFmtId="0" fontId="25" fillId="39" borderId="10" xfId="0" applyFont="1" applyFill="1" applyBorder="1" applyAlignment="1">
      <alignment horizontal="center" vertical="center" wrapText="1"/>
    </xf>
    <xf numFmtId="49" fontId="25" fillId="39" borderId="10" xfId="0" applyNumberFormat="1" applyFont="1" applyFill="1" applyBorder="1" applyAlignment="1">
      <alignment horizontal="center" vertical="center" wrapText="1"/>
    </xf>
    <xf numFmtId="0" fontId="19" fillId="0" borderId="15" xfId="163" applyFont="1" applyBorder="1" applyAlignment="1">
      <alignment horizontal="left" vertical="top" wrapText="1"/>
    </xf>
    <xf numFmtId="0" fontId="19" fillId="0" borderId="11" xfId="163" applyFont="1" applyBorder="1" applyAlignment="1">
      <alignment horizontal="left" vertical="top" wrapText="1"/>
    </xf>
    <xf numFmtId="14" fontId="24" fillId="0" borderId="0" xfId="0" applyNumberFormat="1" applyFont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45" fillId="0" borderId="0" xfId="0" applyFont="1"/>
    <xf numFmtId="0" fontId="20" fillId="0" borderId="19" xfId="0" applyFont="1" applyFill="1" applyBorder="1" applyAlignment="1">
      <alignment horizontal="center" vertical="center"/>
    </xf>
    <xf numFmtId="0" fontId="25" fillId="35" borderId="15" xfId="0" applyFont="1" applyFill="1" applyBorder="1" applyAlignment="1">
      <alignment vertical="top" wrapText="1"/>
    </xf>
    <xf numFmtId="0" fontId="25" fillId="35" borderId="16" xfId="0" applyFont="1" applyFill="1" applyBorder="1" applyAlignment="1">
      <alignment vertical="top" wrapText="1"/>
    </xf>
    <xf numFmtId="0" fontId="25" fillId="35" borderId="11" xfId="0" applyFont="1" applyFill="1" applyBorder="1" applyAlignment="1">
      <alignment vertical="top" wrapText="1"/>
    </xf>
    <xf numFmtId="0" fontId="26" fillId="27" borderId="15" xfId="0" applyFont="1" applyFill="1" applyBorder="1" applyAlignment="1">
      <alignment vertical="top" wrapText="1"/>
    </xf>
    <xf numFmtId="0" fontId="26" fillId="27" borderId="16" xfId="0" applyFont="1" applyFill="1" applyBorder="1" applyAlignment="1">
      <alignment vertical="top" wrapText="1"/>
    </xf>
    <xf numFmtId="0" fontId="26" fillId="27" borderId="11" xfId="0" applyFont="1" applyFill="1" applyBorder="1" applyAlignment="1">
      <alignment vertical="top" wrapText="1"/>
    </xf>
    <xf numFmtId="0" fontId="19" fillId="39" borderId="10" xfId="0" applyFont="1" applyFill="1" applyBorder="1" applyAlignment="1">
      <alignment horizontal="center" vertical="center"/>
    </xf>
    <xf numFmtId="0" fontId="28" fillId="0" borderId="0" xfId="0" applyFont="1"/>
    <xf numFmtId="49" fontId="19" fillId="0" borderId="10" xfId="0" applyNumberFormat="1" applyFont="1" applyBorder="1" applyAlignment="1">
      <alignment horizontal="center" vertical="center"/>
    </xf>
    <xf numFmtId="49" fontId="37" fillId="0" borderId="10" xfId="0" applyNumberFormat="1" applyFont="1" applyFill="1" applyBorder="1" applyAlignment="1">
      <alignment vertical="center" wrapText="1"/>
    </xf>
    <xf numFmtId="49" fontId="42" fillId="0" borderId="17" xfId="0" applyNumberFormat="1" applyFont="1" applyFill="1" applyBorder="1" applyAlignment="1">
      <alignment vertical="top" wrapText="1"/>
    </xf>
    <xf numFmtId="0" fontId="20" fillId="0" borderId="19" xfId="0" applyFont="1" applyFill="1" applyBorder="1" applyAlignment="1">
      <alignment vertical="center"/>
    </xf>
    <xf numFmtId="0" fontId="25" fillId="45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vertical="center" wrapText="1"/>
    </xf>
    <xf numFmtId="49" fontId="20" fillId="0" borderId="10" xfId="0" applyNumberFormat="1" applyFont="1" applyFill="1" applyBorder="1" applyAlignment="1">
      <alignment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164" fontId="24" fillId="38" borderId="19" xfId="0" applyNumberFormat="1" applyFont="1" applyFill="1" applyBorder="1" applyAlignment="1">
      <alignment horizontal="center" vertical="center"/>
    </xf>
    <xf numFmtId="0" fontId="20" fillId="39" borderId="19" xfId="0" applyFont="1" applyFill="1" applyBorder="1" applyAlignment="1">
      <alignment horizontal="center" vertical="center" wrapText="1"/>
    </xf>
    <xf numFmtId="0" fontId="20" fillId="39" borderId="19" xfId="0" applyFont="1" applyFill="1" applyBorder="1" applyAlignment="1">
      <alignment horizontal="left" vertical="center" wrapText="1"/>
    </xf>
    <xf numFmtId="0" fontId="20" fillId="0" borderId="17" xfId="0" applyNumberFormat="1" applyFont="1" applyFill="1" applyBorder="1" applyAlignment="1">
      <alignment horizontal="center" vertical="center" wrapText="1"/>
    </xf>
    <xf numFmtId="164" fontId="24" fillId="39" borderId="19" xfId="0" applyNumberFormat="1" applyFont="1" applyFill="1" applyBorder="1" applyAlignment="1">
      <alignment horizontal="center" vertical="center"/>
    </xf>
    <xf numFmtId="164" fontId="24" fillId="45" borderId="10" xfId="0" applyNumberFormat="1" applyFont="1" applyFill="1" applyBorder="1" applyAlignment="1">
      <alignment horizontal="center" vertical="center"/>
    </xf>
    <xf numFmtId="0" fontId="19" fillId="42" borderId="15" xfId="0" applyFont="1" applyFill="1" applyBorder="1" applyAlignment="1">
      <alignment horizontal="center" vertical="center"/>
    </xf>
    <xf numFmtId="0" fontId="24" fillId="42" borderId="15" xfId="0" applyFont="1" applyFill="1" applyBorder="1" applyAlignment="1">
      <alignment horizontal="center" vertical="center"/>
    </xf>
    <xf numFmtId="0" fontId="24" fillId="39" borderId="10" xfId="0" applyFont="1" applyFill="1" applyBorder="1" applyAlignment="1">
      <alignment horizontal="center" vertical="center"/>
    </xf>
    <xf numFmtId="164" fontId="24" fillId="39" borderId="15" xfId="0" applyNumberFormat="1" applyFont="1" applyFill="1" applyBorder="1" applyAlignment="1">
      <alignment horizontal="center" vertical="center"/>
    </xf>
    <xf numFmtId="0" fontId="0" fillId="39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vertical="center" wrapText="1"/>
    </xf>
    <xf numFmtId="49" fontId="20" fillId="0" borderId="18" xfId="0" applyNumberFormat="1" applyFont="1" applyFill="1" applyBorder="1" applyAlignment="1">
      <alignment horizontal="center" vertical="top" textRotation="90" wrapText="1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164" fontId="19" fillId="39" borderId="19" xfId="0" applyNumberFormat="1" applyFont="1" applyFill="1" applyBorder="1" applyAlignment="1">
      <alignment horizontal="center" vertical="center"/>
    </xf>
    <xf numFmtId="164" fontId="19" fillId="38" borderId="19" xfId="0" applyNumberFormat="1" applyFont="1" applyFill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center" vertical="center"/>
    </xf>
    <xf numFmtId="164" fontId="19" fillId="39" borderId="10" xfId="0" applyNumberFormat="1" applyFont="1" applyFill="1" applyBorder="1" applyAlignment="1">
      <alignment horizontal="center" vertical="center"/>
    </xf>
    <xf numFmtId="164" fontId="19" fillId="38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164" fontId="22" fillId="20" borderId="10" xfId="0" applyNumberFormat="1" applyFont="1" applyFill="1" applyBorder="1" applyAlignment="1">
      <alignment horizontal="center" vertical="center"/>
    </xf>
    <xf numFmtId="164" fontId="19" fillId="45" borderId="10" xfId="0" applyNumberFormat="1" applyFont="1" applyFill="1" applyBorder="1" applyAlignment="1">
      <alignment horizontal="center" vertical="center"/>
    </xf>
    <xf numFmtId="164" fontId="19" fillId="37" borderId="10" xfId="0" applyNumberFormat="1" applyFont="1" applyFill="1" applyBorder="1" applyAlignment="1">
      <alignment horizontal="center" vertical="center"/>
    </xf>
    <xf numFmtId="164" fontId="19" fillId="28" borderId="10" xfId="0" applyNumberFormat="1" applyFont="1" applyFill="1" applyBorder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center"/>
    </xf>
    <xf numFmtId="164" fontId="33" fillId="24" borderId="10" xfId="0" applyNumberFormat="1" applyFont="1" applyFill="1" applyBorder="1" applyAlignment="1">
      <alignment horizontal="center" vertical="center"/>
    </xf>
    <xf numFmtId="164" fontId="33" fillId="25" borderId="10" xfId="0" applyNumberFormat="1" applyFont="1" applyFill="1" applyBorder="1" applyAlignment="1">
      <alignment horizontal="center" vertical="center"/>
    </xf>
    <xf numFmtId="164" fontId="22" fillId="39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top"/>
    </xf>
    <xf numFmtId="164" fontId="19" fillId="39" borderId="17" xfId="0" applyNumberFormat="1" applyFont="1" applyFill="1" applyBorder="1" applyAlignment="1">
      <alignment horizontal="center" vertical="center"/>
    </xf>
    <xf numFmtId="164" fontId="19" fillId="38" borderId="17" xfId="0" applyNumberFormat="1" applyFont="1" applyFill="1" applyBorder="1" applyAlignment="1">
      <alignment horizontal="center" vertical="center"/>
    </xf>
    <xf numFmtId="164" fontId="19" fillId="0" borderId="17" xfId="0" applyNumberFormat="1" applyFont="1" applyBorder="1" applyAlignment="1">
      <alignment horizontal="center" vertical="center"/>
    </xf>
    <xf numFmtId="164" fontId="33" fillId="20" borderId="10" xfId="0" applyNumberFormat="1" applyFont="1" applyFill="1" applyBorder="1" applyAlignment="1">
      <alignment horizontal="center" vertical="center"/>
    </xf>
    <xf numFmtId="164" fontId="47" fillId="39" borderId="17" xfId="0" applyNumberFormat="1" applyFont="1" applyFill="1" applyBorder="1" applyAlignment="1">
      <alignment horizontal="center" vertical="center"/>
    </xf>
    <xf numFmtId="164" fontId="47" fillId="38" borderId="17" xfId="0" applyNumberFormat="1" applyFont="1" applyFill="1" applyBorder="1" applyAlignment="1">
      <alignment horizontal="center" vertical="center"/>
    </xf>
    <xf numFmtId="164" fontId="47" fillId="0" borderId="17" xfId="0" applyNumberFormat="1" applyFont="1" applyFill="1" applyBorder="1" applyAlignment="1">
      <alignment horizontal="center" vertical="center"/>
    </xf>
    <xf numFmtId="164" fontId="48" fillId="26" borderId="10" xfId="0" applyNumberFormat="1" applyFont="1" applyFill="1" applyBorder="1" applyAlignment="1">
      <alignment horizontal="center" vertical="center"/>
    </xf>
    <xf numFmtId="164" fontId="49" fillId="24" borderId="10" xfId="0" applyNumberFormat="1" applyFont="1" applyFill="1" applyBorder="1" applyAlignment="1">
      <alignment horizontal="center" vertical="center"/>
    </xf>
    <xf numFmtId="164" fontId="22" fillId="24" borderId="10" xfId="0" applyNumberFormat="1" applyFont="1" applyFill="1" applyBorder="1" applyAlignment="1">
      <alignment horizontal="center" vertical="top"/>
    </xf>
    <xf numFmtId="164" fontId="19" fillId="40" borderId="10" xfId="0" applyNumberFormat="1" applyFont="1" applyFill="1" applyBorder="1" applyAlignment="1">
      <alignment horizontal="center" vertical="center"/>
    </xf>
    <xf numFmtId="164" fontId="19" fillId="41" borderId="10" xfId="0" applyNumberFormat="1" applyFont="1" applyFill="1" applyBorder="1" applyAlignment="1">
      <alignment horizontal="center" vertical="center"/>
    </xf>
    <xf numFmtId="164" fontId="22" fillId="29" borderId="10" xfId="0" applyNumberFormat="1" applyFont="1" applyFill="1" applyBorder="1" applyAlignment="1">
      <alignment horizontal="center" vertical="center"/>
    </xf>
    <xf numFmtId="164" fontId="22" fillId="8" borderId="10" xfId="0" applyNumberFormat="1" applyFont="1" applyFill="1" applyBorder="1" applyAlignment="1">
      <alignment horizontal="center" vertical="center"/>
    </xf>
    <xf numFmtId="164" fontId="19" fillId="30" borderId="10" xfId="0" applyNumberFormat="1" applyFont="1" applyFill="1" applyBorder="1" applyAlignment="1">
      <alignment horizontal="center" vertical="center" wrapText="1"/>
    </xf>
    <xf numFmtId="164" fontId="22" fillId="38" borderId="10" xfId="0" applyNumberFormat="1" applyFont="1" applyFill="1" applyBorder="1" applyAlignment="1">
      <alignment horizontal="center" vertical="center"/>
    </xf>
    <xf numFmtId="164" fontId="22" fillId="44" borderId="10" xfId="0" applyNumberFormat="1" applyFont="1" applyFill="1" applyBorder="1" applyAlignment="1">
      <alignment horizontal="center" vertical="center"/>
    </xf>
    <xf numFmtId="164" fontId="19" fillId="46" borderId="10" xfId="0" applyNumberFormat="1" applyFont="1" applyFill="1" applyBorder="1" applyAlignment="1">
      <alignment horizontal="center" vertical="center"/>
    </xf>
    <xf numFmtId="164" fontId="19" fillId="44" borderId="10" xfId="0" applyNumberFormat="1" applyFont="1" applyFill="1" applyBorder="1" applyAlignment="1">
      <alignment horizontal="center" vertical="center"/>
    </xf>
    <xf numFmtId="164" fontId="22" fillId="27" borderId="10" xfId="0" applyNumberFormat="1" applyFont="1" applyFill="1" applyBorder="1" applyAlignment="1">
      <alignment horizontal="center" vertical="center"/>
    </xf>
    <xf numFmtId="164" fontId="19" fillId="39" borderId="25" xfId="0" applyNumberFormat="1" applyFont="1" applyFill="1" applyBorder="1" applyAlignment="1">
      <alignment horizontal="center" vertical="center"/>
    </xf>
    <xf numFmtId="164" fontId="43" fillId="0" borderId="25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164" fontId="19" fillId="38" borderId="18" xfId="0" applyNumberFormat="1" applyFont="1" applyFill="1" applyBorder="1" applyAlignment="1">
      <alignment horizontal="center" vertical="center"/>
    </xf>
    <xf numFmtId="0" fontId="43" fillId="0" borderId="0" xfId="0" applyFont="1" applyBorder="1" applyAlignment="1">
      <alignment vertical="top"/>
    </xf>
    <xf numFmtId="0" fontId="43" fillId="0" borderId="0" xfId="0" applyFont="1" applyBorder="1" applyAlignment="1">
      <alignment horizontal="center" vertical="top"/>
    </xf>
    <xf numFmtId="14" fontId="20" fillId="0" borderId="0" xfId="0" applyNumberFormat="1" applyFont="1" applyAlignment="1">
      <alignment vertical="center"/>
    </xf>
    <xf numFmtId="0" fontId="43" fillId="0" borderId="0" xfId="0" applyFont="1" applyBorder="1"/>
    <xf numFmtId="0" fontId="18" fillId="0" borderId="0" xfId="0" applyFont="1" applyAlignment="1">
      <alignment vertical="top"/>
    </xf>
    <xf numFmtId="165" fontId="23" fillId="0" borderId="0" xfId="248" applyNumberFormat="1" applyAlignment="1">
      <alignment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4" fontId="52" fillId="38" borderId="1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44" fillId="0" borderId="0" xfId="0" applyFont="1" applyAlignment="1"/>
    <xf numFmtId="0" fontId="53" fillId="0" borderId="0" xfId="0" applyFont="1" applyAlignment="1"/>
    <xf numFmtId="0" fontId="53" fillId="0" borderId="0" xfId="0" applyFont="1" applyBorder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24" fillId="39" borderId="10" xfId="0" applyFont="1" applyFill="1" applyBorder="1" applyAlignment="1">
      <alignment vertical="center" wrapText="1"/>
    </xf>
    <xf numFmtId="164" fontId="19" fillId="38" borderId="1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164" fontId="19" fillId="39" borderId="19" xfId="0" applyNumberFormat="1" applyFont="1" applyFill="1" applyBorder="1" applyAlignment="1">
      <alignment horizontal="center" vertical="center"/>
    </xf>
    <xf numFmtId="164" fontId="19" fillId="38" borderId="19" xfId="0" applyNumberFormat="1" applyFont="1" applyFill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center" vertical="center"/>
    </xf>
    <xf numFmtId="0" fontId="53" fillId="39" borderId="10" xfId="0" applyFont="1" applyFill="1" applyBorder="1" applyAlignment="1">
      <alignment horizontal="left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left" vertical="center" wrapText="1"/>
    </xf>
    <xf numFmtId="0" fontId="20" fillId="0" borderId="19" xfId="0" applyNumberFormat="1" applyFont="1" applyFill="1" applyBorder="1" applyAlignment="1">
      <alignment horizontal="center" vertical="center"/>
    </xf>
    <xf numFmtId="0" fontId="20" fillId="0" borderId="17" xfId="0" applyNumberFormat="1" applyFont="1" applyFill="1" applyBorder="1" applyAlignment="1">
      <alignment horizontal="center" vertical="center"/>
    </xf>
    <xf numFmtId="0" fontId="24" fillId="29" borderId="15" xfId="0" applyFont="1" applyFill="1" applyBorder="1" applyAlignment="1">
      <alignment horizontal="left" vertical="top" wrapText="1"/>
    </xf>
    <xf numFmtId="0" fontId="24" fillId="29" borderId="16" xfId="0" applyFont="1" applyFill="1" applyBorder="1" applyAlignment="1">
      <alignment horizontal="left" vertical="top" wrapText="1"/>
    </xf>
    <xf numFmtId="0" fontId="24" fillId="29" borderId="11" xfId="0" applyFont="1" applyFill="1" applyBorder="1" applyAlignment="1">
      <alignment horizontal="left" vertical="top" wrapText="1"/>
    </xf>
    <xf numFmtId="0" fontId="22" fillId="24" borderId="15" xfId="0" applyFont="1" applyFill="1" applyBorder="1" applyAlignment="1">
      <alignment horizontal="left" vertical="top" wrapText="1"/>
    </xf>
    <xf numFmtId="0" fontId="25" fillId="24" borderId="16" xfId="0" applyFont="1" applyFill="1" applyBorder="1" applyAlignment="1">
      <alignment horizontal="left" vertical="top" wrapText="1"/>
    </xf>
    <xf numFmtId="0" fontId="25" fillId="24" borderId="11" xfId="0" applyFont="1" applyFill="1" applyBorder="1" applyAlignment="1">
      <alignment horizontal="left" vertical="top" wrapText="1"/>
    </xf>
    <xf numFmtId="49" fontId="24" fillId="20" borderId="15" xfId="0" applyNumberFormat="1" applyFont="1" applyFill="1" applyBorder="1" applyAlignment="1">
      <alignment horizontal="left" vertical="top" wrapText="1"/>
    </xf>
    <xf numFmtId="49" fontId="24" fillId="20" borderId="16" xfId="0" applyNumberFormat="1" applyFont="1" applyFill="1" applyBorder="1" applyAlignment="1">
      <alignment horizontal="left" vertical="top" wrapText="1"/>
    </xf>
    <xf numFmtId="49" fontId="24" fillId="20" borderId="11" xfId="0" applyNumberFormat="1" applyFont="1" applyFill="1" applyBorder="1" applyAlignment="1">
      <alignment horizontal="left" vertical="top" wrapText="1"/>
    </xf>
    <xf numFmtId="49" fontId="20" fillId="33" borderId="19" xfId="0" applyNumberFormat="1" applyFont="1" applyFill="1" applyBorder="1" applyAlignment="1">
      <alignment horizontal="left" vertical="center" wrapText="1"/>
    </xf>
    <xf numFmtId="49" fontId="20" fillId="33" borderId="17" xfId="0" applyNumberFormat="1" applyFont="1" applyFill="1" applyBorder="1" applyAlignment="1">
      <alignment horizontal="left" vertical="center" wrapText="1"/>
    </xf>
    <xf numFmtId="49" fontId="24" fillId="0" borderId="19" xfId="0" applyNumberFormat="1" applyFont="1" applyFill="1" applyBorder="1" applyAlignment="1">
      <alignment horizontal="center" vertical="center" textRotation="90" wrapText="1"/>
    </xf>
    <xf numFmtId="49" fontId="24" fillId="0" borderId="18" xfId="0" applyNumberFormat="1" applyFont="1" applyFill="1" applyBorder="1" applyAlignment="1">
      <alignment horizontal="center" vertical="center" textRotation="90" wrapText="1"/>
    </xf>
    <xf numFmtId="49" fontId="24" fillId="0" borderId="17" xfId="0" applyNumberFormat="1" applyFont="1" applyFill="1" applyBorder="1" applyAlignment="1">
      <alignment horizontal="center" vertical="center" textRotation="90" wrapText="1"/>
    </xf>
    <xf numFmtId="49" fontId="37" fillId="0" borderId="19" xfId="0" applyNumberFormat="1" applyFont="1" applyFill="1" applyBorder="1" applyAlignment="1">
      <alignment horizontal="left" vertical="center" wrapText="1"/>
    </xf>
    <xf numFmtId="49" fontId="37" fillId="0" borderId="17" xfId="0" applyNumberFormat="1" applyFont="1" applyFill="1" applyBorder="1" applyAlignment="1">
      <alignment horizontal="left" vertical="center" wrapText="1"/>
    </xf>
    <xf numFmtId="0" fontId="53" fillId="0" borderId="25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left" vertical="top" wrapText="1"/>
    </xf>
    <xf numFmtId="49" fontId="25" fillId="24" borderId="15" xfId="0" applyNumberFormat="1" applyFont="1" applyFill="1" applyBorder="1" applyAlignment="1">
      <alignment horizontal="right" vertical="center"/>
    </xf>
    <xf numFmtId="49" fontId="25" fillId="24" borderId="16" xfId="0" applyNumberFormat="1" applyFont="1" applyFill="1" applyBorder="1" applyAlignment="1">
      <alignment horizontal="right" vertical="center"/>
    </xf>
    <xf numFmtId="49" fontId="25" fillId="24" borderId="11" xfId="0" applyNumberFormat="1" applyFont="1" applyFill="1" applyBorder="1" applyAlignment="1">
      <alignment horizontal="right" vertical="center"/>
    </xf>
    <xf numFmtId="0" fontId="31" fillId="24" borderId="15" xfId="0" applyFont="1" applyFill="1" applyBorder="1" applyAlignment="1">
      <alignment vertical="top"/>
    </xf>
    <xf numFmtId="0" fontId="31" fillId="24" borderId="16" xfId="0" applyFont="1" applyFill="1" applyBorder="1" applyAlignment="1">
      <alignment vertical="top"/>
    </xf>
    <xf numFmtId="0" fontId="31" fillId="24" borderId="11" xfId="0" applyFont="1" applyFill="1" applyBorder="1" applyAlignment="1">
      <alignment vertical="top"/>
    </xf>
    <xf numFmtId="0" fontId="24" fillId="8" borderId="15" xfId="0" applyFont="1" applyFill="1" applyBorder="1" applyAlignment="1">
      <alignment vertical="top"/>
    </xf>
    <xf numFmtId="0" fontId="24" fillId="8" borderId="16" xfId="0" applyFont="1" applyFill="1" applyBorder="1" applyAlignment="1">
      <alignment vertical="top"/>
    </xf>
    <xf numFmtId="0" fontId="24" fillId="8" borderId="11" xfId="0" applyFont="1" applyFill="1" applyBorder="1" applyAlignment="1">
      <alignment vertical="top"/>
    </xf>
    <xf numFmtId="0" fontId="20" fillId="0" borderId="19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24" fillId="24" borderId="15" xfId="0" applyFont="1" applyFill="1" applyBorder="1" applyAlignment="1">
      <alignment horizontal="center" vertical="top" wrapText="1"/>
    </xf>
    <xf numFmtId="0" fontId="24" fillId="24" borderId="16" xfId="0" applyFont="1" applyFill="1" applyBorder="1" applyAlignment="1">
      <alignment horizontal="center" vertical="top" wrapText="1"/>
    </xf>
    <xf numFmtId="0" fontId="24" fillId="24" borderId="11" xfId="0" applyFont="1" applyFill="1" applyBorder="1" applyAlignment="1">
      <alignment horizontal="center" vertical="top" wrapText="1"/>
    </xf>
    <xf numFmtId="49" fontId="22" fillId="24" borderId="15" xfId="0" applyNumberFormat="1" applyFont="1" applyFill="1" applyBorder="1" applyAlignment="1">
      <alignment horizontal="left" vertical="top"/>
    </xf>
    <xf numFmtId="49" fontId="25" fillId="24" borderId="16" xfId="0" applyNumberFormat="1" applyFont="1" applyFill="1" applyBorder="1" applyAlignment="1">
      <alignment horizontal="left" vertical="top"/>
    </xf>
    <xf numFmtId="49" fontId="25" fillId="24" borderId="11" xfId="0" applyNumberFormat="1" applyFont="1" applyFill="1" applyBorder="1" applyAlignment="1">
      <alignment horizontal="left" vertical="top"/>
    </xf>
    <xf numFmtId="0" fontId="22" fillId="8" borderId="15" xfId="0" applyFont="1" applyFill="1" applyBorder="1" applyAlignment="1">
      <alignment horizontal="left" vertical="top"/>
    </xf>
    <xf numFmtId="0" fontId="25" fillId="8" borderId="16" xfId="0" applyFont="1" applyFill="1" applyBorder="1" applyAlignment="1">
      <alignment horizontal="left" vertical="top"/>
    </xf>
    <xf numFmtId="0" fontId="25" fillId="8" borderId="11" xfId="0" applyFont="1" applyFill="1" applyBorder="1" applyAlignment="1">
      <alignment horizontal="left" vertical="top"/>
    </xf>
    <xf numFmtId="49" fontId="24" fillId="0" borderId="10" xfId="0" applyNumberFormat="1" applyFont="1" applyFill="1" applyBorder="1" applyAlignment="1">
      <alignment horizontal="center" vertical="top" textRotation="90" wrapText="1"/>
    </xf>
    <xf numFmtId="0" fontId="24" fillId="29" borderId="15" xfId="0" applyFont="1" applyFill="1" applyBorder="1" applyAlignment="1">
      <alignment vertical="top"/>
    </xf>
    <xf numFmtId="0" fontId="24" fillId="29" borderId="16" xfId="0" applyFont="1" applyFill="1" applyBorder="1" applyAlignment="1">
      <alignment vertical="top"/>
    </xf>
    <xf numFmtId="0" fontId="24" fillId="29" borderId="11" xfId="0" applyFont="1" applyFill="1" applyBorder="1" applyAlignment="1">
      <alignment vertical="top"/>
    </xf>
    <xf numFmtId="0" fontId="25" fillId="24" borderId="15" xfId="0" applyFont="1" applyFill="1" applyBorder="1" applyAlignment="1">
      <alignment horizontal="left" vertical="top" wrapText="1"/>
    </xf>
    <xf numFmtId="49" fontId="25" fillId="8" borderId="15" xfId="0" applyNumberFormat="1" applyFont="1" applyFill="1" applyBorder="1" applyAlignment="1">
      <alignment horizontal="right" vertical="center"/>
    </xf>
    <xf numFmtId="49" fontId="25" fillId="8" borderId="16" xfId="0" applyNumberFormat="1" applyFont="1" applyFill="1" applyBorder="1" applyAlignment="1">
      <alignment horizontal="right" vertical="center"/>
    </xf>
    <xf numFmtId="49" fontId="25" fillId="8" borderId="11" xfId="0" applyNumberFormat="1" applyFont="1" applyFill="1" applyBorder="1" applyAlignment="1">
      <alignment horizontal="right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39" borderId="19" xfId="0" applyFont="1" applyFill="1" applyBorder="1" applyAlignment="1">
      <alignment horizontal="center" vertical="center" wrapText="1"/>
    </xf>
    <xf numFmtId="0" fontId="20" fillId="39" borderId="17" xfId="0" applyFont="1" applyFill="1" applyBorder="1" applyAlignment="1">
      <alignment horizontal="center" vertical="center" wrapText="1"/>
    </xf>
    <xf numFmtId="0" fontId="53" fillId="0" borderId="25" xfId="0" applyFont="1" applyBorder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45" fillId="0" borderId="25" xfId="0" applyFont="1" applyBorder="1" applyAlignment="1">
      <alignment horizontal="left" vertical="top"/>
    </xf>
    <xf numFmtId="0" fontId="45" fillId="0" borderId="0" xfId="0" applyFont="1" applyAlignment="1">
      <alignment horizontal="left" vertical="top"/>
    </xf>
    <xf numFmtId="0" fontId="53" fillId="0" borderId="25" xfId="0" applyFont="1" applyBorder="1" applyAlignment="1">
      <alignment horizontal="left" vertical="top"/>
    </xf>
    <xf numFmtId="0" fontId="53" fillId="0" borderId="0" xfId="0" applyFont="1" applyAlignment="1">
      <alignment horizontal="left" vertical="top"/>
    </xf>
    <xf numFmtId="0" fontId="28" fillId="26" borderId="15" xfId="0" applyFont="1" applyFill="1" applyBorder="1" applyAlignment="1">
      <alignment horizontal="center" vertical="center"/>
    </xf>
    <xf numFmtId="0" fontId="28" fillId="26" borderId="16" xfId="0" applyFont="1" applyFill="1" applyBorder="1" applyAlignment="1">
      <alignment horizontal="center" vertical="center"/>
    </xf>
    <xf numFmtId="0" fontId="28" fillId="26" borderId="11" xfId="0" applyFont="1" applyFill="1" applyBorder="1" applyAlignment="1">
      <alignment horizontal="center" vertical="center"/>
    </xf>
    <xf numFmtId="0" fontId="20" fillId="29" borderId="15" xfId="0" applyFont="1" applyFill="1" applyBorder="1" applyAlignment="1">
      <alignment horizontal="left" vertical="top" wrapText="1"/>
    </xf>
    <xf numFmtId="0" fontId="20" fillId="29" borderId="16" xfId="0" applyFont="1" applyFill="1" applyBorder="1" applyAlignment="1">
      <alignment horizontal="left" vertical="top" wrapText="1"/>
    </xf>
    <xf numFmtId="0" fontId="20" fillId="29" borderId="11" xfId="0" applyFont="1" applyFill="1" applyBorder="1" applyAlignment="1">
      <alignment horizontal="left" vertical="top" wrapText="1"/>
    </xf>
    <xf numFmtId="164" fontId="19" fillId="0" borderId="23" xfId="0" applyNumberFormat="1" applyFont="1" applyBorder="1" applyAlignment="1">
      <alignment horizontal="center" vertical="center"/>
    </xf>
    <xf numFmtId="164" fontId="43" fillId="0" borderId="24" xfId="0" applyNumberFormat="1" applyFont="1" applyBorder="1" applyAlignment="1">
      <alignment horizontal="center" vertical="center"/>
    </xf>
    <xf numFmtId="0" fontId="22" fillId="24" borderId="16" xfId="0" applyFont="1" applyFill="1" applyBorder="1" applyAlignment="1">
      <alignment horizontal="left" vertical="top" wrapText="1"/>
    </xf>
    <xf numFmtId="0" fontId="22" fillId="24" borderId="11" xfId="0" applyFont="1" applyFill="1" applyBorder="1" applyAlignment="1">
      <alignment horizontal="left" vertical="top" wrapText="1"/>
    </xf>
    <xf numFmtId="0" fontId="28" fillId="20" borderId="15" xfId="0" applyFont="1" applyFill="1" applyBorder="1"/>
    <xf numFmtId="0" fontId="28" fillId="20" borderId="16" xfId="0" applyFont="1" applyFill="1" applyBorder="1"/>
    <xf numFmtId="0" fontId="28" fillId="20" borderId="11" xfId="0" applyFont="1" applyFill="1" applyBorder="1"/>
    <xf numFmtId="164" fontId="19" fillId="0" borderId="19" xfId="0" applyNumberFormat="1" applyFont="1" applyBorder="1" applyAlignment="1">
      <alignment horizontal="center" vertical="center"/>
    </xf>
    <xf numFmtId="164" fontId="19" fillId="0" borderId="17" xfId="0" applyNumberFormat="1" applyFont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center" vertical="center"/>
    </xf>
    <xf numFmtId="164" fontId="19" fillId="0" borderId="18" xfId="0" applyNumberFormat="1" applyFont="1" applyFill="1" applyBorder="1" applyAlignment="1">
      <alignment horizontal="center" vertical="center"/>
    </xf>
    <xf numFmtId="164" fontId="19" fillId="0" borderId="17" xfId="0" applyNumberFormat="1" applyFont="1" applyFill="1" applyBorder="1" applyAlignment="1">
      <alignment horizontal="center" vertical="center"/>
    </xf>
    <xf numFmtId="49" fontId="24" fillId="0" borderId="19" xfId="0" applyNumberFormat="1" applyFont="1" applyFill="1" applyBorder="1" applyAlignment="1">
      <alignment horizontal="center" vertical="center" textRotation="90"/>
    </xf>
    <xf numFmtId="49" fontId="24" fillId="0" borderId="17" xfId="0" applyNumberFormat="1" applyFont="1" applyFill="1" applyBorder="1" applyAlignment="1">
      <alignment horizontal="center" vertical="center" textRotation="90"/>
    </xf>
    <xf numFmtId="0" fontId="24" fillId="33" borderId="19" xfId="0" applyFont="1" applyFill="1" applyBorder="1" applyAlignment="1">
      <alignment horizontal="center" vertical="center" wrapText="1"/>
    </xf>
    <xf numFmtId="0" fontId="24" fillId="33" borderId="18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49" fontId="25" fillId="24" borderId="15" xfId="0" applyNumberFormat="1" applyFont="1" applyFill="1" applyBorder="1" applyAlignment="1">
      <alignment horizontal="right" vertical="top"/>
    </xf>
    <xf numFmtId="49" fontId="25" fillId="24" borderId="16" xfId="0" applyNumberFormat="1" applyFont="1" applyFill="1" applyBorder="1" applyAlignment="1">
      <alignment horizontal="right" vertical="top"/>
    </xf>
    <xf numFmtId="49" fontId="25" fillId="24" borderId="11" xfId="0" applyNumberFormat="1" applyFont="1" applyFill="1" applyBorder="1" applyAlignment="1">
      <alignment horizontal="right" vertical="top"/>
    </xf>
    <xf numFmtId="164" fontId="19" fillId="38" borderId="19" xfId="0" applyNumberFormat="1" applyFont="1" applyFill="1" applyBorder="1" applyAlignment="1">
      <alignment horizontal="center" vertical="center"/>
    </xf>
    <xf numFmtId="164" fontId="43" fillId="38" borderId="17" xfId="0" applyNumberFormat="1" applyFont="1" applyFill="1" applyBorder="1" applyAlignment="1">
      <alignment horizontal="center" vertical="center"/>
    </xf>
    <xf numFmtId="49" fontId="24" fillId="29" borderId="15" xfId="0" applyNumberFormat="1" applyFont="1" applyFill="1" applyBorder="1" applyAlignment="1">
      <alignment horizontal="left" vertical="top" wrapText="1"/>
    </xf>
    <xf numFmtId="49" fontId="24" fillId="29" borderId="16" xfId="0" applyNumberFormat="1" applyFont="1" applyFill="1" applyBorder="1" applyAlignment="1">
      <alignment horizontal="left" vertical="top" wrapText="1"/>
    </xf>
    <xf numFmtId="49" fontId="24" fillId="29" borderId="11" xfId="0" applyNumberFormat="1" applyFont="1" applyFill="1" applyBorder="1" applyAlignment="1">
      <alignment horizontal="left" vertical="top" wrapText="1"/>
    </xf>
    <xf numFmtId="0" fontId="19" fillId="39" borderId="19" xfId="0" applyFont="1" applyFill="1" applyBorder="1" applyAlignment="1">
      <alignment horizontal="left" vertical="top" wrapText="1"/>
    </xf>
    <xf numFmtId="0" fontId="19" fillId="39" borderId="18" xfId="0" applyFont="1" applyFill="1" applyBorder="1" applyAlignment="1">
      <alignment horizontal="left" vertical="top" wrapText="1"/>
    </xf>
    <xf numFmtId="0" fontId="19" fillId="39" borderId="17" xfId="0" applyFont="1" applyFill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top" wrapText="1"/>
    </xf>
    <xf numFmtId="49" fontId="37" fillId="0" borderId="17" xfId="0" applyNumberFormat="1" applyFont="1" applyFill="1" applyBorder="1" applyAlignment="1">
      <alignment horizontal="center" vertical="top" wrapText="1"/>
    </xf>
    <xf numFmtId="49" fontId="20" fillId="0" borderId="19" xfId="0" applyNumberFormat="1" applyFont="1" applyFill="1" applyBorder="1" applyAlignment="1">
      <alignment horizontal="center" vertical="center" textRotation="90"/>
    </xf>
    <xf numFmtId="49" fontId="20" fillId="0" borderId="17" xfId="0" applyNumberFormat="1" applyFont="1" applyFill="1" applyBorder="1" applyAlignment="1">
      <alignment horizontal="center" vertical="center" textRotation="90"/>
    </xf>
    <xf numFmtId="0" fontId="19" fillId="30" borderId="19" xfId="0" applyFont="1" applyFill="1" applyBorder="1" applyAlignment="1">
      <alignment horizontal="left" vertical="top" wrapText="1"/>
    </xf>
    <xf numFmtId="0" fontId="19" fillId="30" borderId="17" xfId="0" applyFont="1" applyFill="1" applyBorder="1" applyAlignment="1">
      <alignment horizontal="left" vertical="top" wrapText="1"/>
    </xf>
    <xf numFmtId="0" fontId="24" fillId="20" borderId="15" xfId="0" applyFont="1" applyFill="1" applyBorder="1" applyAlignment="1">
      <alignment vertical="top"/>
    </xf>
    <xf numFmtId="0" fontId="24" fillId="20" borderId="16" xfId="0" applyFont="1" applyFill="1" applyBorder="1" applyAlignment="1">
      <alignment vertical="top"/>
    </xf>
    <xf numFmtId="0" fontId="24" fillId="20" borderId="11" xfId="0" applyFont="1" applyFill="1" applyBorder="1" applyAlignment="1">
      <alignment vertical="top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39" borderId="19" xfId="0" applyFont="1" applyFill="1" applyBorder="1" applyAlignment="1">
      <alignment horizontal="left" vertical="center" wrapText="1"/>
    </xf>
    <xf numFmtId="0" fontId="20" fillId="39" borderId="17" xfId="0" applyFont="1" applyFill="1" applyBorder="1" applyAlignment="1">
      <alignment horizontal="left" vertical="center" wrapText="1"/>
    </xf>
    <xf numFmtId="0" fontId="20" fillId="39" borderId="19" xfId="0" applyFont="1" applyFill="1" applyBorder="1" applyAlignment="1">
      <alignment horizontal="center" vertical="center"/>
    </xf>
    <xf numFmtId="0" fontId="20" fillId="39" borderId="17" xfId="0" applyFont="1" applyFill="1" applyBorder="1" applyAlignment="1">
      <alignment horizontal="center" vertical="center"/>
    </xf>
    <xf numFmtId="49" fontId="20" fillId="0" borderId="19" xfId="0" applyNumberFormat="1" applyFont="1" applyBorder="1" applyAlignment="1">
      <alignment horizontal="center" vertical="top" textRotation="90"/>
    </xf>
    <xf numFmtId="49" fontId="20" fillId="0" borderId="17" xfId="0" applyNumberFormat="1" applyFont="1" applyBorder="1" applyAlignment="1">
      <alignment horizontal="center" vertical="top" textRotation="90"/>
    </xf>
    <xf numFmtId="49" fontId="19" fillId="0" borderId="10" xfId="0" applyNumberFormat="1" applyFont="1" applyFill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164" fontId="19" fillId="38" borderId="18" xfId="0" applyNumberFormat="1" applyFont="1" applyFill="1" applyBorder="1" applyAlignment="1">
      <alignment horizontal="center" vertical="center"/>
    </xf>
    <xf numFmtId="164" fontId="19" fillId="38" borderId="17" xfId="0" applyNumberFormat="1" applyFont="1" applyFill="1" applyBorder="1" applyAlignment="1">
      <alignment horizontal="center" vertical="center"/>
    </xf>
    <xf numFmtId="0" fontId="19" fillId="0" borderId="19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textRotation="90" wrapText="1"/>
    </xf>
    <xf numFmtId="0" fontId="29" fillId="0" borderId="18" xfId="0" applyFont="1" applyBorder="1" applyAlignment="1">
      <alignment horizontal="center" vertical="center" textRotation="90" wrapText="1"/>
    </xf>
    <xf numFmtId="0" fontId="29" fillId="0" borderId="17" xfId="0" applyFont="1" applyBorder="1" applyAlignment="1">
      <alignment horizontal="center" vertical="center" textRotation="90" wrapText="1"/>
    </xf>
    <xf numFmtId="0" fontId="32" fillId="0" borderId="19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164" fontId="47" fillId="38" borderId="19" xfId="0" applyNumberFormat="1" applyFont="1" applyFill="1" applyBorder="1" applyAlignment="1">
      <alignment horizontal="center" vertical="center"/>
    </xf>
    <xf numFmtId="164" fontId="47" fillId="38" borderId="17" xfId="0" applyNumberFormat="1" applyFont="1" applyFill="1" applyBorder="1" applyAlignment="1">
      <alignment horizontal="center" vertical="center"/>
    </xf>
    <xf numFmtId="164" fontId="47" fillId="0" borderId="19" xfId="0" applyNumberFormat="1" applyFont="1" applyFill="1" applyBorder="1" applyAlignment="1">
      <alignment horizontal="center" vertical="center"/>
    </xf>
    <xf numFmtId="164" fontId="47" fillId="0" borderId="17" xfId="0" applyNumberFormat="1" applyFont="1" applyFill="1" applyBorder="1" applyAlignment="1">
      <alignment horizontal="center" vertical="center"/>
    </xf>
    <xf numFmtId="0" fontId="20" fillId="33" borderId="18" xfId="0" applyFont="1" applyFill="1" applyBorder="1" applyAlignment="1">
      <alignment horizontal="left" vertical="center" wrapText="1"/>
    </xf>
    <xf numFmtId="49" fontId="24" fillId="0" borderId="18" xfId="0" applyNumberFormat="1" applyFont="1" applyFill="1" applyBorder="1" applyAlignment="1">
      <alignment horizontal="center" vertical="center" textRotation="90"/>
    </xf>
    <xf numFmtId="0" fontId="22" fillId="8" borderId="15" xfId="0" applyFont="1" applyFill="1" applyBorder="1" applyAlignment="1">
      <alignment horizontal="left" vertical="top" wrapText="1"/>
    </xf>
    <xf numFmtId="0" fontId="22" fillId="8" borderId="16" xfId="0" applyFont="1" applyFill="1" applyBorder="1" applyAlignment="1">
      <alignment horizontal="left" vertical="top" wrapText="1"/>
    </xf>
    <xf numFmtId="0" fontId="22" fillId="8" borderId="11" xfId="0" applyFont="1" applyFill="1" applyBorder="1" applyAlignment="1">
      <alignment horizontal="left" vertical="top" wrapText="1"/>
    </xf>
    <xf numFmtId="0" fontId="24" fillId="24" borderId="15" xfId="0" applyFont="1" applyFill="1" applyBorder="1" applyAlignment="1">
      <alignment vertical="top" wrapText="1"/>
    </xf>
    <xf numFmtId="0" fontId="24" fillId="24" borderId="16" xfId="0" applyFont="1" applyFill="1" applyBorder="1" applyAlignment="1">
      <alignment vertical="top" wrapText="1"/>
    </xf>
    <xf numFmtId="0" fontId="24" fillId="24" borderId="11" xfId="0" applyFont="1" applyFill="1" applyBorder="1" applyAlignment="1">
      <alignment vertical="top" wrapText="1"/>
    </xf>
    <xf numFmtId="49" fontId="25" fillId="8" borderId="19" xfId="0" applyNumberFormat="1" applyFont="1" applyFill="1" applyBorder="1" applyAlignment="1">
      <alignment horizontal="center" vertical="top"/>
    </xf>
    <xf numFmtId="49" fontId="25" fillId="8" borderId="17" xfId="0" applyNumberFormat="1" applyFont="1" applyFill="1" applyBorder="1" applyAlignment="1">
      <alignment horizontal="center" vertical="top"/>
    </xf>
    <xf numFmtId="49" fontId="25" fillId="8" borderId="18" xfId="0" applyNumberFormat="1" applyFont="1" applyFill="1" applyBorder="1" applyAlignment="1">
      <alignment horizontal="center" vertical="top"/>
    </xf>
    <xf numFmtId="49" fontId="25" fillId="24" borderId="10" xfId="0" applyNumberFormat="1" applyFont="1" applyFill="1" applyBorder="1" applyAlignment="1">
      <alignment horizontal="center" vertical="top"/>
    </xf>
    <xf numFmtId="49" fontId="25" fillId="0" borderId="10" xfId="0" applyNumberFormat="1" applyFont="1" applyBorder="1" applyAlignment="1">
      <alignment horizontal="center" vertical="top"/>
    </xf>
    <xf numFmtId="0" fontId="19" fillId="0" borderId="10" xfId="0" applyFont="1" applyFill="1" applyBorder="1" applyAlignment="1">
      <alignment horizontal="left" vertical="top" wrapText="1"/>
    </xf>
    <xf numFmtId="49" fontId="24" fillId="0" borderId="10" xfId="0" applyNumberFormat="1" applyFont="1" applyFill="1" applyBorder="1" applyAlignment="1">
      <alignment horizontal="center" vertical="center" textRotation="90"/>
    </xf>
    <xf numFmtId="0" fontId="20" fillId="44" borderId="10" xfId="0" applyFont="1" applyFill="1" applyBorder="1" applyAlignment="1">
      <alignment horizontal="center" vertical="center" wrapText="1"/>
    </xf>
    <xf numFmtId="0" fontId="20" fillId="44" borderId="19" xfId="0" applyFont="1" applyFill="1" applyBorder="1" applyAlignment="1">
      <alignment horizontal="left" vertical="top" wrapText="1"/>
    </xf>
    <xf numFmtId="0" fontId="20" fillId="44" borderId="18" xfId="0" applyFont="1" applyFill="1" applyBorder="1" applyAlignment="1">
      <alignment horizontal="left" vertical="top" wrapText="1"/>
    </xf>
    <xf numFmtId="0" fontId="20" fillId="44" borderId="17" xfId="0" applyFont="1" applyFill="1" applyBorder="1" applyAlignment="1">
      <alignment horizontal="left" vertical="top" wrapText="1"/>
    </xf>
    <xf numFmtId="49" fontId="24" fillId="0" borderId="19" xfId="0" applyNumberFormat="1" applyFont="1" applyBorder="1" applyAlignment="1">
      <alignment horizontal="center" vertical="center" textRotation="90"/>
    </xf>
    <xf numFmtId="49" fontId="24" fillId="0" borderId="18" xfId="0" applyNumberFormat="1" applyFont="1" applyBorder="1" applyAlignment="1">
      <alignment horizontal="center" vertical="center" textRotation="90"/>
    </xf>
    <xf numFmtId="49" fontId="24" fillId="0" borderId="17" xfId="0" applyNumberFormat="1" applyFont="1" applyBorder="1" applyAlignment="1">
      <alignment horizontal="center" vertical="center" textRotation="90"/>
    </xf>
    <xf numFmtId="49" fontId="25" fillId="24" borderId="19" xfId="0" applyNumberFormat="1" applyFont="1" applyFill="1" applyBorder="1" applyAlignment="1">
      <alignment horizontal="center" vertical="top"/>
    </xf>
    <xf numFmtId="49" fontId="25" fillId="24" borderId="17" xfId="0" applyNumberFormat="1" applyFont="1" applyFill="1" applyBorder="1" applyAlignment="1">
      <alignment horizontal="center" vertical="top"/>
    </xf>
    <xf numFmtId="0" fontId="24" fillId="8" borderId="15" xfId="0" applyFont="1" applyFill="1" applyBorder="1" applyAlignment="1">
      <alignment vertical="top" wrapText="1"/>
    </xf>
    <xf numFmtId="0" fontId="24" fillId="8" borderId="16" xfId="0" applyFont="1" applyFill="1" applyBorder="1" applyAlignment="1">
      <alignment vertical="top" wrapText="1"/>
    </xf>
    <xf numFmtId="0" fontId="24" fillId="8" borderId="11" xfId="0" applyFont="1" applyFill="1" applyBorder="1" applyAlignment="1">
      <alignment vertical="top" wrapText="1"/>
    </xf>
    <xf numFmtId="0" fontId="24" fillId="20" borderId="15" xfId="0" applyFont="1" applyFill="1" applyBorder="1" applyAlignment="1">
      <alignment horizontal="left" vertical="top" wrapText="1"/>
    </xf>
    <xf numFmtId="0" fontId="24" fillId="20" borderId="16" xfId="0" applyFont="1" applyFill="1" applyBorder="1" applyAlignment="1">
      <alignment horizontal="left" vertical="top" wrapText="1"/>
    </xf>
    <xf numFmtId="0" fontId="24" fillId="20" borderId="11" xfId="0" applyFont="1" applyFill="1" applyBorder="1" applyAlignment="1">
      <alignment horizontal="left" vertical="top" wrapText="1"/>
    </xf>
    <xf numFmtId="49" fontId="25" fillId="0" borderId="19" xfId="0" applyNumberFormat="1" applyFont="1" applyFill="1" applyBorder="1" applyAlignment="1">
      <alignment horizontal="center" vertical="center"/>
    </xf>
    <xf numFmtId="49" fontId="25" fillId="0" borderId="17" xfId="0" applyNumberFormat="1" applyFont="1" applyFill="1" applyBorder="1" applyAlignment="1">
      <alignment horizontal="center" vertical="center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0" fontId="22" fillId="42" borderId="20" xfId="0" applyFont="1" applyFill="1" applyBorder="1" applyAlignment="1">
      <alignment horizontal="left" vertical="center"/>
    </xf>
    <xf numFmtId="0" fontId="22" fillId="42" borderId="22" xfId="0" applyFont="1" applyFill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49" fontId="19" fillId="0" borderId="19" xfId="0" applyNumberFormat="1" applyFont="1" applyFill="1" applyBorder="1" applyAlignment="1">
      <alignment horizontal="left" vertical="top" wrapText="1"/>
    </xf>
    <xf numFmtId="49" fontId="19" fillId="0" borderId="18" xfId="0" applyNumberFormat="1" applyFont="1" applyFill="1" applyBorder="1" applyAlignment="1">
      <alignment horizontal="left" vertical="top" wrapText="1"/>
    </xf>
    <xf numFmtId="49" fontId="19" fillId="0" borderId="17" xfId="0" applyNumberFormat="1" applyFont="1" applyFill="1" applyBorder="1" applyAlignment="1">
      <alignment horizontal="left" vertical="top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49" fontId="25" fillId="27" borderId="15" xfId="0" applyNumberFormat="1" applyFont="1" applyFill="1" applyBorder="1" applyAlignment="1">
      <alignment horizontal="right" vertical="center"/>
    </xf>
    <xf numFmtId="49" fontId="25" fillId="27" borderId="16" xfId="0" applyNumberFormat="1" applyFont="1" applyFill="1" applyBorder="1" applyAlignment="1">
      <alignment horizontal="right" vertical="center"/>
    </xf>
    <xf numFmtId="49" fontId="25" fillId="27" borderId="11" xfId="0" applyNumberFormat="1" applyFont="1" applyFill="1" applyBorder="1" applyAlignment="1">
      <alignment horizontal="right" vertical="center"/>
    </xf>
    <xf numFmtId="49" fontId="25" fillId="24" borderId="18" xfId="0" applyNumberFormat="1" applyFont="1" applyFill="1" applyBorder="1" applyAlignment="1">
      <alignment horizontal="center" vertical="top"/>
    </xf>
    <xf numFmtId="0" fontId="19" fillId="0" borderId="19" xfId="0" applyFont="1" applyFill="1" applyBorder="1" applyAlignment="1">
      <alignment horizontal="left" vertical="top" wrapText="1"/>
    </xf>
    <xf numFmtId="0" fontId="19" fillId="0" borderId="18" xfId="0" applyFont="1" applyFill="1" applyBorder="1" applyAlignment="1">
      <alignment horizontal="left" vertical="top" wrapText="1"/>
    </xf>
    <xf numFmtId="0" fontId="19" fillId="0" borderId="17" xfId="0" applyFont="1" applyFill="1" applyBorder="1" applyAlignment="1">
      <alignment horizontal="left" vertical="top" wrapText="1"/>
    </xf>
    <xf numFmtId="0" fontId="22" fillId="42" borderId="0" xfId="0" applyFont="1" applyFill="1" applyBorder="1" applyAlignment="1">
      <alignment horizontal="left" vertical="center"/>
    </xf>
    <xf numFmtId="49" fontId="25" fillId="0" borderId="19" xfId="0" applyNumberFormat="1" applyFont="1" applyBorder="1" applyAlignment="1">
      <alignment horizontal="center" vertical="top"/>
    </xf>
    <xf numFmtId="49" fontId="25" fillId="0" borderId="18" xfId="0" applyNumberFormat="1" applyFont="1" applyBorder="1" applyAlignment="1">
      <alignment horizontal="center" vertical="top"/>
    </xf>
    <xf numFmtId="49" fontId="25" fillId="0" borderId="17" xfId="0" applyNumberFormat="1" applyFont="1" applyBorder="1" applyAlignment="1">
      <alignment horizontal="center" vertical="top"/>
    </xf>
    <xf numFmtId="0" fontId="24" fillId="8" borderId="15" xfId="0" applyFont="1" applyFill="1" applyBorder="1" applyAlignment="1">
      <alignment horizontal="center" vertical="center"/>
    </xf>
    <xf numFmtId="0" fontId="24" fillId="8" borderId="16" xfId="0" applyFont="1" applyFill="1" applyBorder="1" applyAlignment="1">
      <alignment horizontal="center" vertical="center"/>
    </xf>
    <xf numFmtId="0" fontId="24" fillId="8" borderId="11" xfId="0" applyFont="1" applyFill="1" applyBorder="1" applyAlignment="1">
      <alignment horizontal="center" vertical="center"/>
    </xf>
    <xf numFmtId="164" fontId="19" fillId="40" borderId="19" xfId="0" applyNumberFormat="1" applyFont="1" applyFill="1" applyBorder="1" applyAlignment="1">
      <alignment horizontal="center" vertical="center"/>
    </xf>
    <xf numFmtId="164" fontId="19" fillId="40" borderId="17" xfId="0" applyNumberFormat="1" applyFont="1" applyFill="1" applyBorder="1" applyAlignment="1">
      <alignment horizontal="center" vertical="center"/>
    </xf>
    <xf numFmtId="164" fontId="19" fillId="41" borderId="19" xfId="0" applyNumberFormat="1" applyFont="1" applyFill="1" applyBorder="1" applyAlignment="1">
      <alignment horizontal="center" vertical="center"/>
    </xf>
    <xf numFmtId="164" fontId="19" fillId="41" borderId="17" xfId="0" applyNumberFormat="1" applyFont="1" applyFill="1" applyBorder="1" applyAlignment="1">
      <alignment horizontal="center" vertical="center"/>
    </xf>
    <xf numFmtId="49" fontId="29" fillId="30" borderId="19" xfId="0" applyNumberFormat="1" applyFont="1" applyFill="1" applyBorder="1" applyAlignment="1">
      <alignment horizontal="left" vertical="center" textRotation="90"/>
    </xf>
    <xf numFmtId="49" fontId="29" fillId="30" borderId="18" xfId="0" applyNumberFormat="1" applyFont="1" applyFill="1" applyBorder="1" applyAlignment="1">
      <alignment horizontal="left" vertical="center" textRotation="90"/>
    </xf>
    <xf numFmtId="49" fontId="29" fillId="30" borderId="17" xfId="0" applyNumberFormat="1" applyFont="1" applyFill="1" applyBorder="1" applyAlignment="1">
      <alignment horizontal="left" vertical="center" textRotation="90"/>
    </xf>
    <xf numFmtId="49" fontId="25" fillId="36" borderId="19" xfId="0" applyNumberFormat="1" applyFont="1" applyFill="1" applyBorder="1" applyAlignment="1">
      <alignment horizontal="center" vertical="top"/>
    </xf>
    <xf numFmtId="49" fontId="25" fillId="36" borderId="18" xfId="0" applyNumberFormat="1" applyFont="1" applyFill="1" applyBorder="1" applyAlignment="1">
      <alignment horizontal="center" vertical="top"/>
    </xf>
    <xf numFmtId="49" fontId="25" fillId="36" borderId="17" xfId="0" applyNumberFormat="1" applyFont="1" applyFill="1" applyBorder="1" applyAlignment="1">
      <alignment horizontal="center" vertical="top"/>
    </xf>
    <xf numFmtId="0" fontId="24" fillId="27" borderId="15" xfId="0" applyFont="1" applyFill="1" applyBorder="1" applyAlignment="1">
      <alignment horizontal="center" vertical="top"/>
    </xf>
    <xf numFmtId="0" fontId="24" fillId="27" borderId="16" xfId="0" applyFont="1" applyFill="1" applyBorder="1" applyAlignment="1">
      <alignment horizontal="center" vertical="top"/>
    </xf>
    <xf numFmtId="0" fontId="24" fillId="27" borderId="11" xfId="0" applyFont="1" applyFill="1" applyBorder="1" applyAlignment="1">
      <alignment horizontal="center" vertical="top"/>
    </xf>
    <xf numFmtId="49" fontId="22" fillId="0" borderId="0" xfId="0" applyNumberFormat="1" applyFont="1" applyFill="1" applyBorder="1" applyAlignment="1">
      <alignment horizontal="center" vertical="center"/>
    </xf>
    <xf numFmtId="49" fontId="42" fillId="0" borderId="0" xfId="0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49" fontId="25" fillId="25" borderId="19" xfId="0" applyNumberFormat="1" applyFont="1" applyFill="1" applyBorder="1" applyAlignment="1">
      <alignment horizontal="center" vertical="top"/>
    </xf>
    <xf numFmtId="49" fontId="25" fillId="25" borderId="18" xfId="0" applyNumberFormat="1" applyFont="1" applyFill="1" applyBorder="1" applyAlignment="1">
      <alignment horizontal="center" vertical="top"/>
    </xf>
    <xf numFmtId="49" fontId="25" fillId="25" borderId="17" xfId="0" applyNumberFormat="1" applyFont="1" applyFill="1" applyBorder="1" applyAlignment="1">
      <alignment horizontal="center" vertical="top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4" fontId="19" fillId="39" borderId="19" xfId="0" applyNumberFormat="1" applyFont="1" applyFill="1" applyBorder="1" applyAlignment="1">
      <alignment horizontal="center" vertical="center"/>
    </xf>
    <xf numFmtId="164" fontId="19" fillId="39" borderId="18" xfId="0" applyNumberFormat="1" applyFont="1" applyFill="1" applyBorder="1" applyAlignment="1">
      <alignment horizontal="center" vertical="center"/>
    </xf>
    <xf numFmtId="164" fontId="19" fillId="39" borderId="17" xfId="0" applyNumberFormat="1" applyFont="1" applyFill="1" applyBorder="1" applyAlignment="1">
      <alignment horizontal="center" vertical="center"/>
    </xf>
    <xf numFmtId="49" fontId="25" fillId="4" borderId="19" xfId="0" applyNumberFormat="1" applyFont="1" applyFill="1" applyBorder="1" applyAlignment="1">
      <alignment horizontal="center" vertical="top"/>
    </xf>
    <xf numFmtId="49" fontId="25" fillId="4" borderId="18" xfId="0" applyNumberFormat="1" applyFont="1" applyFill="1" applyBorder="1" applyAlignment="1">
      <alignment horizontal="center" vertical="top"/>
    </xf>
    <xf numFmtId="49" fontId="25" fillId="4" borderId="17" xfId="0" applyNumberFormat="1" applyFont="1" applyFill="1" applyBorder="1" applyAlignment="1">
      <alignment horizontal="center" vertical="top"/>
    </xf>
    <xf numFmtId="164" fontId="19" fillId="38" borderId="19" xfId="0" applyNumberFormat="1" applyFont="1" applyFill="1" applyBorder="1" applyAlignment="1">
      <alignment horizontal="center" vertical="center" wrapText="1"/>
    </xf>
    <xf numFmtId="164" fontId="19" fillId="38" borderId="17" xfId="0" applyNumberFormat="1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top"/>
    </xf>
    <xf numFmtId="0" fontId="24" fillId="26" borderId="16" xfId="0" applyFont="1" applyFill="1" applyBorder="1" applyAlignment="1">
      <alignment horizontal="center" vertical="top"/>
    </xf>
    <xf numFmtId="0" fontId="24" fillId="26" borderId="11" xfId="0" applyFont="1" applyFill="1" applyBorder="1" applyAlignment="1">
      <alignment horizontal="center" vertical="top"/>
    </xf>
    <xf numFmtId="0" fontId="27" fillId="30" borderId="19" xfId="0" applyFont="1" applyFill="1" applyBorder="1" applyAlignment="1">
      <alignment horizontal="center" vertical="center" wrapText="1"/>
    </xf>
    <xf numFmtId="0" fontId="27" fillId="30" borderId="18" xfId="0" applyFont="1" applyFill="1" applyBorder="1" applyAlignment="1">
      <alignment horizontal="center" vertical="center" wrapText="1"/>
    </xf>
    <xf numFmtId="0" fontId="27" fillId="30" borderId="17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left" vertical="center" wrapText="1"/>
    </xf>
    <xf numFmtId="0" fontId="37" fillId="0" borderId="17" xfId="0" applyFont="1" applyFill="1" applyBorder="1" applyAlignment="1">
      <alignment horizontal="left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7" fillId="39" borderId="19" xfId="0" applyFont="1" applyFill="1" applyBorder="1" applyAlignment="1">
      <alignment horizontal="left" vertical="center" wrapText="1"/>
    </xf>
    <xf numFmtId="0" fontId="37" fillId="39" borderId="17" xfId="0" applyFont="1" applyFill="1" applyBorder="1" applyAlignment="1">
      <alignment horizontal="left" vertical="center" wrapText="1"/>
    </xf>
    <xf numFmtId="164" fontId="19" fillId="0" borderId="18" xfId="0" applyNumberFormat="1" applyFont="1" applyBorder="1" applyAlignment="1">
      <alignment horizontal="center" vertical="center"/>
    </xf>
    <xf numFmtId="49" fontId="25" fillId="0" borderId="19" xfId="0" applyNumberFormat="1" applyFont="1" applyFill="1" applyBorder="1" applyAlignment="1">
      <alignment horizontal="center" vertical="center" wrapText="1"/>
    </xf>
    <xf numFmtId="49" fontId="25" fillId="0" borderId="18" xfId="0" applyNumberFormat="1" applyFont="1" applyFill="1" applyBorder="1" applyAlignment="1">
      <alignment horizontal="center" vertical="center" wrapText="1"/>
    </xf>
    <xf numFmtId="49" fontId="25" fillId="0" borderId="17" xfId="0" applyNumberFormat="1" applyFont="1" applyFill="1" applyBorder="1" applyAlignment="1">
      <alignment horizontal="center" vertical="center" wrapText="1"/>
    </xf>
    <xf numFmtId="164" fontId="19" fillId="39" borderId="23" xfId="0" applyNumberFormat="1" applyFont="1" applyFill="1" applyBorder="1" applyAlignment="1">
      <alignment horizontal="center" vertical="center" wrapText="1"/>
    </xf>
    <xf numFmtId="164" fontId="19" fillId="39" borderId="24" xfId="0" applyNumberFormat="1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164" fontId="47" fillId="39" borderId="19" xfId="0" applyNumberFormat="1" applyFont="1" applyFill="1" applyBorder="1" applyAlignment="1">
      <alignment horizontal="center" vertical="center"/>
    </xf>
    <xf numFmtId="164" fontId="47" fillId="39" borderId="17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9" fontId="20" fillId="0" borderId="19" xfId="0" applyNumberFormat="1" applyFont="1" applyBorder="1" applyAlignment="1">
      <alignment horizontal="center" vertical="center" textRotation="90"/>
    </xf>
    <xf numFmtId="49" fontId="20" fillId="0" borderId="18" xfId="0" applyNumberFormat="1" applyFont="1" applyBorder="1" applyAlignment="1">
      <alignment horizontal="center" vertical="center" textRotation="90"/>
    </xf>
    <xf numFmtId="49" fontId="20" fillId="0" borderId="17" xfId="0" applyNumberFormat="1" applyFont="1" applyBorder="1" applyAlignment="1">
      <alignment horizontal="center" vertical="center" textRotation="90"/>
    </xf>
    <xf numFmtId="49" fontId="25" fillId="8" borderId="10" xfId="0" applyNumberFormat="1" applyFont="1" applyFill="1" applyBorder="1" applyAlignment="1">
      <alignment horizontal="center" vertical="top"/>
    </xf>
    <xf numFmtId="0" fontId="46" fillId="0" borderId="19" xfId="0" applyFont="1" applyFill="1" applyBorder="1" applyAlignment="1">
      <alignment horizontal="left" vertical="top" wrapText="1"/>
    </xf>
    <xf numFmtId="0" fontId="46" fillId="0" borderId="18" xfId="0" applyFont="1" applyFill="1" applyBorder="1" applyAlignment="1">
      <alignment horizontal="left" vertical="top" wrapText="1"/>
    </xf>
    <xf numFmtId="0" fontId="46" fillId="0" borderId="17" xfId="0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textRotation="90"/>
    </xf>
    <xf numFmtId="0" fontId="29" fillId="0" borderId="18" xfId="0" applyFont="1" applyBorder="1" applyAlignment="1">
      <alignment horizontal="center" vertical="center" textRotation="90"/>
    </xf>
    <xf numFmtId="0" fontId="29" fillId="0" borderId="17" xfId="0" applyFont="1" applyBorder="1" applyAlignment="1">
      <alignment horizontal="center" vertical="center" textRotation="90"/>
    </xf>
    <xf numFmtId="49" fontId="27" fillId="24" borderId="10" xfId="0" applyNumberFormat="1" applyFont="1" applyFill="1" applyBorder="1" applyAlignment="1">
      <alignment horizontal="center" vertical="top"/>
    </xf>
    <xf numFmtId="49" fontId="27" fillId="0" borderId="10" xfId="0" applyNumberFormat="1" applyFont="1" applyFill="1" applyBorder="1" applyAlignment="1">
      <alignment horizontal="center" vertical="top"/>
    </xf>
    <xf numFmtId="49" fontId="27" fillId="8" borderId="10" xfId="0" applyNumberFormat="1" applyFont="1" applyFill="1" applyBorder="1" applyAlignment="1">
      <alignment horizontal="center" vertical="top"/>
    </xf>
    <xf numFmtId="49" fontId="25" fillId="0" borderId="19" xfId="0" applyNumberFormat="1" applyFont="1" applyFill="1" applyBorder="1" applyAlignment="1">
      <alignment horizontal="center" vertical="top"/>
    </xf>
    <xf numFmtId="49" fontId="25" fillId="0" borderId="18" xfId="0" applyNumberFormat="1" applyFont="1" applyFill="1" applyBorder="1" applyAlignment="1">
      <alignment horizontal="center" vertical="top"/>
    </xf>
    <xf numFmtId="49" fontId="25" fillId="0" borderId="17" xfId="0" applyNumberFormat="1" applyFont="1" applyFill="1" applyBorder="1" applyAlignment="1">
      <alignment horizontal="center" vertical="top"/>
    </xf>
    <xf numFmtId="49" fontId="19" fillId="39" borderId="19" xfId="0" applyNumberFormat="1" applyFont="1" applyFill="1" applyBorder="1" applyAlignment="1">
      <alignment horizontal="left" vertical="top" wrapText="1"/>
    </xf>
    <xf numFmtId="49" fontId="19" fillId="39" borderId="18" xfId="0" applyNumberFormat="1" applyFont="1" applyFill="1" applyBorder="1" applyAlignment="1">
      <alignment horizontal="left" vertical="top" wrapText="1"/>
    </xf>
    <xf numFmtId="49" fontId="19" fillId="39" borderId="17" xfId="0" applyNumberFormat="1" applyFont="1" applyFill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center" vertical="top" textRotation="90" wrapText="1"/>
    </xf>
    <xf numFmtId="49" fontId="20" fillId="0" borderId="17" xfId="0" applyNumberFormat="1" applyFont="1" applyBorder="1" applyAlignment="1">
      <alignment horizontal="center" vertical="top" textRotation="90" wrapText="1"/>
    </xf>
    <xf numFmtId="0" fontId="19" fillId="30" borderId="18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top"/>
    </xf>
    <xf numFmtId="0" fontId="24" fillId="0" borderId="19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center" textRotation="90" wrapText="1"/>
    </xf>
    <xf numFmtId="0" fontId="24" fillId="0" borderId="17" xfId="0" applyFont="1" applyBorder="1" applyAlignment="1">
      <alignment horizontal="center" vertical="center" textRotation="90" wrapText="1"/>
    </xf>
    <xf numFmtId="0" fontId="0" fillId="0" borderId="18" xfId="0" applyFont="1" applyBorder="1" applyAlignment="1">
      <alignment horizontal="center" vertical="center" textRotation="90" wrapText="1"/>
    </xf>
    <xf numFmtId="0" fontId="0" fillId="0" borderId="17" xfId="0" applyFont="1" applyBorder="1" applyAlignment="1">
      <alignment horizontal="center" vertical="center" textRotation="90" wrapText="1"/>
    </xf>
    <xf numFmtId="0" fontId="24" fillId="0" borderId="19" xfId="0" applyFont="1" applyBorder="1" applyAlignment="1">
      <alignment horizontal="center" vertical="top" textRotation="90" wrapText="1"/>
    </xf>
    <xf numFmtId="0" fontId="24" fillId="0" borderId="18" xfId="0" applyFont="1" applyBorder="1" applyAlignment="1">
      <alignment horizontal="center" vertical="top" textRotation="90" wrapText="1"/>
    </xf>
    <xf numFmtId="0" fontId="24" fillId="0" borderId="17" xfId="0" applyFont="1" applyBorder="1" applyAlignment="1">
      <alignment horizontal="center" vertical="top" textRotation="90" wrapText="1"/>
    </xf>
    <xf numFmtId="0" fontId="24" fillId="0" borderId="18" xfId="0" applyFont="1" applyBorder="1" applyAlignment="1">
      <alignment horizontal="center" vertical="center" textRotation="90" wrapText="1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20" borderId="15" xfId="0" applyFont="1" applyFill="1" applyBorder="1" applyAlignment="1">
      <alignment horizontal="center" vertical="top"/>
    </xf>
    <xf numFmtId="0" fontId="24" fillId="20" borderId="16" xfId="0" applyFont="1" applyFill="1" applyBorder="1" applyAlignment="1">
      <alignment horizontal="center" vertical="top"/>
    </xf>
    <xf numFmtId="0" fontId="24" fillId="20" borderId="11" xfId="0" applyFont="1" applyFill="1" applyBorder="1" applyAlignment="1">
      <alignment horizontal="center" vertical="top"/>
    </xf>
    <xf numFmtId="0" fontId="20" fillId="39" borderId="20" xfId="0" applyFont="1" applyFill="1" applyBorder="1" applyAlignment="1">
      <alignment horizontal="center" vertical="center" wrapText="1"/>
    </xf>
    <xf numFmtId="0" fontId="20" fillId="39" borderId="22" xfId="0" applyFont="1" applyFill="1" applyBorder="1" applyAlignment="1">
      <alignment horizontal="center" vertical="center" wrapText="1"/>
    </xf>
    <xf numFmtId="0" fontId="20" fillId="39" borderId="21" xfId="0" applyFont="1" applyFill="1" applyBorder="1" applyAlignment="1">
      <alignment horizontal="center" vertical="center" wrapText="1"/>
    </xf>
    <xf numFmtId="0" fontId="20" fillId="39" borderId="12" xfId="0" applyFont="1" applyFill="1" applyBorder="1" applyAlignment="1">
      <alignment horizontal="center" vertical="center" wrapText="1"/>
    </xf>
    <xf numFmtId="0" fontId="20" fillId="39" borderId="13" xfId="0" applyFont="1" applyFill="1" applyBorder="1" applyAlignment="1">
      <alignment horizontal="center" vertical="center" wrapText="1"/>
    </xf>
    <xf numFmtId="0" fontId="20" fillId="39" borderId="1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 wrapText="1"/>
    </xf>
    <xf numFmtId="14" fontId="19" fillId="0" borderId="0" xfId="0" applyNumberFormat="1" applyFont="1" applyAlignment="1">
      <alignment horizontal="left" vertical="center"/>
    </xf>
    <xf numFmtId="49" fontId="20" fillId="0" borderId="19" xfId="0" applyNumberFormat="1" applyFont="1" applyFill="1" applyBorder="1" applyAlignment="1">
      <alignment horizontal="center" vertical="top" textRotation="90" wrapText="1"/>
    </xf>
    <xf numFmtId="49" fontId="20" fillId="0" borderId="18" xfId="0" applyNumberFormat="1" applyFont="1" applyFill="1" applyBorder="1" applyAlignment="1">
      <alignment horizontal="center" vertical="top" textRotation="90" wrapText="1"/>
    </xf>
    <xf numFmtId="49" fontId="20" fillId="0" borderId="17" xfId="0" applyNumberFormat="1" applyFont="1" applyFill="1" applyBorder="1" applyAlignment="1">
      <alignment horizontal="center" vertical="top" textRotation="90" wrapText="1"/>
    </xf>
    <xf numFmtId="0" fontId="22" fillId="24" borderId="15" xfId="0" applyFont="1" applyFill="1" applyBorder="1" applyAlignment="1">
      <alignment horizontal="left" vertical="center" wrapText="1"/>
    </xf>
    <xf numFmtId="0" fontId="24" fillId="24" borderId="16" xfId="0" applyFont="1" applyFill="1" applyBorder="1" applyAlignment="1">
      <alignment horizontal="left" vertical="center" wrapText="1"/>
    </xf>
    <xf numFmtId="0" fontId="24" fillId="24" borderId="11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top"/>
    </xf>
    <xf numFmtId="14" fontId="19" fillId="0" borderId="0" xfId="0" applyNumberFormat="1" applyFont="1" applyAlignment="1">
      <alignment horizontal="left" vertical="top"/>
    </xf>
    <xf numFmtId="0" fontId="24" fillId="0" borderId="13" xfId="0" applyFont="1" applyBorder="1" applyAlignment="1">
      <alignment horizontal="right" vertical="top"/>
    </xf>
    <xf numFmtId="0" fontId="20" fillId="0" borderId="0" xfId="163" applyFont="1" applyFill="1" applyBorder="1" applyAlignment="1">
      <alignment horizontal="left" vertical="top" wrapText="1"/>
    </xf>
    <xf numFmtId="0" fontId="19" fillId="0" borderId="15" xfId="163" applyFont="1" applyBorder="1" applyAlignment="1">
      <alignment horizontal="left" vertical="top" wrapText="1"/>
    </xf>
    <xf numFmtId="0" fontId="19" fillId="0" borderId="11" xfId="163" applyFont="1" applyBorder="1" applyAlignment="1">
      <alignment horizontal="left" vertical="top" wrapText="1"/>
    </xf>
    <xf numFmtId="0" fontId="19" fillId="0" borderId="15" xfId="163" applyFont="1" applyBorder="1" applyAlignment="1">
      <alignment horizontal="center" vertical="top" wrapText="1"/>
    </xf>
    <xf numFmtId="0" fontId="19" fillId="0" borderId="11" xfId="163" applyFont="1" applyBorder="1" applyAlignment="1">
      <alignment horizontal="center" vertical="top" wrapText="1"/>
    </xf>
    <xf numFmtId="0" fontId="22" fillId="0" borderId="10" xfId="163" applyFont="1" applyBorder="1" applyAlignment="1">
      <alignment horizontal="center" vertical="center"/>
    </xf>
    <xf numFmtId="0" fontId="22" fillId="0" borderId="15" xfId="163" applyFont="1" applyBorder="1" applyAlignment="1">
      <alignment horizontal="center" vertical="center"/>
    </xf>
    <xf numFmtId="0" fontId="22" fillId="0" borderId="11" xfId="163" applyFont="1" applyBorder="1" applyAlignment="1">
      <alignment horizontal="center" vertical="center"/>
    </xf>
  </cellXfs>
  <cellStyles count="249">
    <cellStyle name="20% - Accent1" xfId="1"/>
    <cellStyle name="20% - Accent1 1" xfId="2"/>
    <cellStyle name="20% - Accent1 2" xfId="3"/>
    <cellStyle name="20% - Accent1 3" xfId="4"/>
    <cellStyle name="20% - Accent1 4" xfId="5"/>
    <cellStyle name="20% - Accent1 5" xfId="6"/>
    <cellStyle name="20% - Accent2" xfId="7"/>
    <cellStyle name="20% - Accent2 1" xfId="8"/>
    <cellStyle name="20% - Accent2 2" xfId="9"/>
    <cellStyle name="20% - Accent2 3" xfId="10"/>
    <cellStyle name="20% - Accent2 4" xfId="11"/>
    <cellStyle name="20% - Accent2 5" xfId="12"/>
    <cellStyle name="20% - Accent3" xfId="13"/>
    <cellStyle name="20% - Accent3 1" xfId="14"/>
    <cellStyle name="20% - Accent3 2" xfId="15"/>
    <cellStyle name="20% - Accent3 3" xfId="16"/>
    <cellStyle name="20% - Accent3 4" xfId="17"/>
    <cellStyle name="20% - Accent3 5" xfId="18"/>
    <cellStyle name="20% - Accent4" xfId="19"/>
    <cellStyle name="20% - Accent4 1" xfId="20"/>
    <cellStyle name="20% - Accent4 2" xfId="21"/>
    <cellStyle name="20% - Accent4 3" xfId="22"/>
    <cellStyle name="20% - Accent4 4" xfId="23"/>
    <cellStyle name="20% - Accent4 5" xfId="24"/>
    <cellStyle name="20% - Accent5" xfId="25"/>
    <cellStyle name="20% - Accent5 1" xfId="26"/>
    <cellStyle name="20% - Accent5 2" xfId="27"/>
    <cellStyle name="20% - Accent5 3" xfId="28"/>
    <cellStyle name="20% - Accent5 4" xfId="29"/>
    <cellStyle name="20% - Accent5 5" xfId="30"/>
    <cellStyle name="20% - Accent6" xfId="31"/>
    <cellStyle name="20% - Accent6 1" xfId="32"/>
    <cellStyle name="20% - Accent6 2" xfId="33"/>
    <cellStyle name="20% - Accent6 3" xfId="34"/>
    <cellStyle name="20% - Accent6 4" xfId="35"/>
    <cellStyle name="20% - Accent6 5" xfId="36"/>
    <cellStyle name="40% - Accent1" xfId="37"/>
    <cellStyle name="40% - Accent1 1" xfId="38"/>
    <cellStyle name="40% - Accent1 2" xfId="39"/>
    <cellStyle name="40% - Accent1 3" xfId="40"/>
    <cellStyle name="40% - Accent1 4" xfId="41"/>
    <cellStyle name="40% - Accent1 5" xfId="42"/>
    <cellStyle name="40% - Accent2" xfId="43"/>
    <cellStyle name="40% - Accent2 1" xfId="44"/>
    <cellStyle name="40% - Accent2 2" xfId="45"/>
    <cellStyle name="40% - Accent2 3" xfId="46"/>
    <cellStyle name="40% - Accent2 4" xfId="47"/>
    <cellStyle name="40% - Accent2 5" xfId="48"/>
    <cellStyle name="40% - Accent3" xfId="49"/>
    <cellStyle name="40% - Accent3 1" xfId="50"/>
    <cellStyle name="40% - Accent3 2" xfId="51"/>
    <cellStyle name="40% - Accent3 3" xfId="52"/>
    <cellStyle name="40% - Accent3 4" xfId="53"/>
    <cellStyle name="40% - Accent3 5" xfId="54"/>
    <cellStyle name="40% - Accent4" xfId="55"/>
    <cellStyle name="40% - Accent4 1" xfId="56"/>
    <cellStyle name="40% - Accent4 2" xfId="57"/>
    <cellStyle name="40% - Accent4 3" xfId="58"/>
    <cellStyle name="40% - Accent4 4" xfId="59"/>
    <cellStyle name="40% - Accent4 5" xfId="60"/>
    <cellStyle name="40% - Accent5" xfId="61"/>
    <cellStyle name="40% - Accent5 1" xfId="62"/>
    <cellStyle name="40% - Accent5 2" xfId="63"/>
    <cellStyle name="40% - Accent5 3" xfId="64"/>
    <cellStyle name="40% - Accent5 4" xfId="65"/>
    <cellStyle name="40% - Accent5 5" xfId="66"/>
    <cellStyle name="40% - Accent6" xfId="67"/>
    <cellStyle name="40% - Accent6 1" xfId="68"/>
    <cellStyle name="40% - Accent6 2" xfId="69"/>
    <cellStyle name="40% - Accent6 3" xfId="70"/>
    <cellStyle name="40% - Accent6 4" xfId="71"/>
    <cellStyle name="40% - Accent6 5" xfId="72"/>
    <cellStyle name="60% - Accent1" xfId="73"/>
    <cellStyle name="60% - Accent1 1" xfId="74"/>
    <cellStyle name="60% - Accent1 2" xfId="75"/>
    <cellStyle name="60% - Accent1 3" xfId="76"/>
    <cellStyle name="60% - Accent1 4" xfId="77"/>
    <cellStyle name="60% - Accent1 5" xfId="78"/>
    <cellStyle name="60% - Accent2" xfId="79"/>
    <cellStyle name="60% - Accent2 1" xfId="80"/>
    <cellStyle name="60% - Accent2 2" xfId="81"/>
    <cellStyle name="60% - Accent2 3" xfId="82"/>
    <cellStyle name="60% - Accent2 4" xfId="83"/>
    <cellStyle name="60% - Accent2 5" xfId="84"/>
    <cellStyle name="60% - Accent3" xfId="85"/>
    <cellStyle name="60% - Accent3 1" xfId="86"/>
    <cellStyle name="60% - Accent3 2" xfId="87"/>
    <cellStyle name="60% - Accent3 3" xfId="88"/>
    <cellStyle name="60% - Accent3 4" xfId="89"/>
    <cellStyle name="60% - Accent3 5" xfId="90"/>
    <cellStyle name="60% - Accent4" xfId="91"/>
    <cellStyle name="60% - Accent4 1" xfId="92"/>
    <cellStyle name="60% - Accent4 2" xfId="93"/>
    <cellStyle name="60% - Accent4 3" xfId="94"/>
    <cellStyle name="60% - Accent4 4" xfId="95"/>
    <cellStyle name="60% - Accent4 5" xfId="96"/>
    <cellStyle name="60% - Accent5" xfId="97"/>
    <cellStyle name="60% - Accent5 1" xfId="98"/>
    <cellStyle name="60% - Accent5 2" xfId="99"/>
    <cellStyle name="60% - Accent5 3" xfId="100"/>
    <cellStyle name="60% - Accent5 4" xfId="101"/>
    <cellStyle name="60% - Accent5 5" xfId="102"/>
    <cellStyle name="60% - Accent6" xfId="103"/>
    <cellStyle name="60% - Accent6 1" xfId="104"/>
    <cellStyle name="60% - Accent6 2" xfId="105"/>
    <cellStyle name="60% - Accent6 3" xfId="106"/>
    <cellStyle name="60% - Accent6 4" xfId="107"/>
    <cellStyle name="60% - Accent6 5" xfId="108"/>
    <cellStyle name="Accent1" xfId="109"/>
    <cellStyle name="Accent1 1" xfId="110"/>
    <cellStyle name="Accent1 2" xfId="111"/>
    <cellStyle name="Accent1 3" xfId="112"/>
    <cellStyle name="Accent1 4" xfId="113"/>
    <cellStyle name="Accent1 5" xfId="114"/>
    <cellStyle name="Accent2" xfId="115"/>
    <cellStyle name="Accent2 1" xfId="116"/>
    <cellStyle name="Accent2 2" xfId="117"/>
    <cellStyle name="Accent2 3" xfId="118"/>
    <cellStyle name="Accent2 4" xfId="119"/>
    <cellStyle name="Accent2 5" xfId="120"/>
    <cellStyle name="Accent3" xfId="121"/>
    <cellStyle name="Accent3 1" xfId="122"/>
    <cellStyle name="Accent3 2" xfId="123"/>
    <cellStyle name="Accent3 3" xfId="124"/>
    <cellStyle name="Accent3 4" xfId="125"/>
    <cellStyle name="Accent3 5" xfId="126"/>
    <cellStyle name="Accent4" xfId="127"/>
    <cellStyle name="Accent4 1" xfId="128"/>
    <cellStyle name="Accent4 2" xfId="129"/>
    <cellStyle name="Accent4 3" xfId="130"/>
    <cellStyle name="Accent4 4" xfId="131"/>
    <cellStyle name="Accent4 5" xfId="132"/>
    <cellStyle name="Accent5" xfId="133"/>
    <cellStyle name="Accent5 1" xfId="134"/>
    <cellStyle name="Accent5 2" xfId="135"/>
    <cellStyle name="Accent5 3" xfId="136"/>
    <cellStyle name="Accent5 4" xfId="137"/>
    <cellStyle name="Accent5 5" xfId="138"/>
    <cellStyle name="Accent6" xfId="139"/>
    <cellStyle name="Accent6 1" xfId="140"/>
    <cellStyle name="Accent6 2" xfId="141"/>
    <cellStyle name="Accent6 3" xfId="142"/>
    <cellStyle name="Accent6 4" xfId="143"/>
    <cellStyle name="Accent6 5" xfId="144"/>
    <cellStyle name="Bad" xfId="145"/>
    <cellStyle name="Bad 1" xfId="146"/>
    <cellStyle name="Bad 2" xfId="147"/>
    <cellStyle name="Bad 3" xfId="148"/>
    <cellStyle name="Bad 4" xfId="149"/>
    <cellStyle name="Bad 5" xfId="150"/>
    <cellStyle name="Calculation" xfId="151"/>
    <cellStyle name="Calculation 1" xfId="152"/>
    <cellStyle name="Calculation 2" xfId="153"/>
    <cellStyle name="Calculation 3" xfId="154"/>
    <cellStyle name="Calculation 4" xfId="155"/>
    <cellStyle name="Calculation 5" xfId="156"/>
    <cellStyle name="Check Cell" xfId="157"/>
    <cellStyle name="Check Cell 1" xfId="158"/>
    <cellStyle name="Check Cell 2" xfId="159"/>
    <cellStyle name="Check Cell 3" xfId="160"/>
    <cellStyle name="Check Cell 4" xfId="161"/>
    <cellStyle name="Check Cell 5" xfId="162"/>
    <cellStyle name="Excel Built-in Normal" xfId="163"/>
    <cellStyle name="Explanatory Text" xfId="164"/>
    <cellStyle name="Explanatory Text 1" xfId="165"/>
    <cellStyle name="Explanatory Text 2" xfId="166"/>
    <cellStyle name="Explanatory Text 3" xfId="167"/>
    <cellStyle name="Explanatory Text 4" xfId="168"/>
    <cellStyle name="Explanatory Text 5" xfId="169"/>
    <cellStyle name="Good" xfId="170"/>
    <cellStyle name="Good 1" xfId="171"/>
    <cellStyle name="Good 2" xfId="172"/>
    <cellStyle name="Good 3" xfId="173"/>
    <cellStyle name="Good 4" xfId="174"/>
    <cellStyle name="Good 5" xfId="175"/>
    <cellStyle name="Heading 1" xfId="176"/>
    <cellStyle name="Heading 1 1" xfId="177"/>
    <cellStyle name="Heading 1 2" xfId="178"/>
    <cellStyle name="Heading 1 3" xfId="179"/>
    <cellStyle name="Heading 1 4" xfId="180"/>
    <cellStyle name="Heading 1 5" xfId="181"/>
    <cellStyle name="Heading 2" xfId="182"/>
    <cellStyle name="Heading 2 1" xfId="183"/>
    <cellStyle name="Heading 2 2" xfId="184"/>
    <cellStyle name="Heading 2 3" xfId="185"/>
    <cellStyle name="Heading 2 4" xfId="186"/>
    <cellStyle name="Heading 2 5" xfId="187"/>
    <cellStyle name="Heading 3" xfId="188"/>
    <cellStyle name="Heading 3 1" xfId="189"/>
    <cellStyle name="Heading 3 2" xfId="190"/>
    <cellStyle name="Heading 3 3" xfId="191"/>
    <cellStyle name="Heading 3 4" xfId="192"/>
    <cellStyle name="Heading 3 5" xfId="193"/>
    <cellStyle name="Heading 4" xfId="194"/>
    <cellStyle name="Heading 4 1" xfId="195"/>
    <cellStyle name="Heading 4 2" xfId="196"/>
    <cellStyle name="Heading 4 3" xfId="197"/>
    <cellStyle name="Heading 4 4" xfId="198"/>
    <cellStyle name="Heading 4 5" xfId="199"/>
    <cellStyle name="Input" xfId="200"/>
    <cellStyle name="Input 1" xfId="201"/>
    <cellStyle name="Input 2" xfId="202"/>
    <cellStyle name="Input 3" xfId="203"/>
    <cellStyle name="Input 4" xfId="204"/>
    <cellStyle name="Input 5" xfId="205"/>
    <cellStyle name="Įprastas" xfId="0" builtinId="0"/>
    <cellStyle name="Kablelis" xfId="248" builtinId="3"/>
    <cellStyle name="Linked Cell" xfId="206"/>
    <cellStyle name="Linked Cell 1" xfId="207"/>
    <cellStyle name="Linked Cell 2" xfId="208"/>
    <cellStyle name="Linked Cell 3" xfId="209"/>
    <cellStyle name="Linked Cell 4" xfId="210"/>
    <cellStyle name="Linked Cell 5" xfId="211"/>
    <cellStyle name="Neutral" xfId="212"/>
    <cellStyle name="Neutral 1" xfId="213"/>
    <cellStyle name="Neutral 2" xfId="214"/>
    <cellStyle name="Neutral 3" xfId="215"/>
    <cellStyle name="Neutral 4" xfId="216"/>
    <cellStyle name="Neutral 5" xfId="217"/>
    <cellStyle name="Note" xfId="218"/>
    <cellStyle name="Note 1" xfId="219"/>
    <cellStyle name="Note 2" xfId="220"/>
    <cellStyle name="Note 3" xfId="221"/>
    <cellStyle name="Note 4" xfId="222"/>
    <cellStyle name="Note 5" xfId="223"/>
    <cellStyle name="Output" xfId="224"/>
    <cellStyle name="Output 1" xfId="225"/>
    <cellStyle name="Output 2" xfId="226"/>
    <cellStyle name="Output 3" xfId="227"/>
    <cellStyle name="Output 4" xfId="228"/>
    <cellStyle name="Output 5" xfId="229"/>
    <cellStyle name="Title" xfId="230"/>
    <cellStyle name="Title 1" xfId="231"/>
    <cellStyle name="Title 2" xfId="232"/>
    <cellStyle name="Title 3" xfId="233"/>
    <cellStyle name="Title 4" xfId="234"/>
    <cellStyle name="Title 5" xfId="235"/>
    <cellStyle name="Total" xfId="236"/>
    <cellStyle name="Total 1" xfId="237"/>
    <cellStyle name="Total 2" xfId="238"/>
    <cellStyle name="Total 3" xfId="239"/>
    <cellStyle name="Total 4" xfId="240"/>
    <cellStyle name="Total 5" xfId="241"/>
    <cellStyle name="Warning Text" xfId="242"/>
    <cellStyle name="Warning Text 1" xfId="243"/>
    <cellStyle name="Warning Text 2" xfId="244"/>
    <cellStyle name="Warning Text 3" xfId="245"/>
    <cellStyle name="Warning Text 4" xfId="246"/>
    <cellStyle name="Warning Text 5" xfId="24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E166"/>
  <sheetViews>
    <sheetView tabSelected="1" zoomScale="130" zoomScaleNormal="130" workbookViewId="0">
      <selection activeCell="R115" sqref="R115"/>
    </sheetView>
  </sheetViews>
  <sheetFormatPr defaultRowHeight="12.75" x14ac:dyDescent="0.2"/>
  <cols>
    <col min="1" max="1" width="3.28515625" customWidth="1"/>
    <col min="2" max="2" width="3.85546875" customWidth="1"/>
    <col min="3" max="3" width="3.5703125" customWidth="1"/>
    <col min="4" max="4" width="21.28515625" customWidth="1"/>
    <col min="5" max="5" width="5.42578125" customWidth="1"/>
    <col min="6" max="6" width="8.140625" customWidth="1"/>
    <col min="7" max="8" width="11" customWidth="1"/>
    <col min="9" max="10" width="9.42578125" customWidth="1"/>
    <col min="11" max="11" width="23.7109375" customWidth="1"/>
    <col min="12" max="12" width="6.5703125" customWidth="1"/>
    <col min="13" max="13" width="6.140625" customWidth="1"/>
    <col min="14" max="14" width="7.140625" customWidth="1"/>
  </cols>
  <sheetData>
    <row r="1" spans="1:239" ht="16.5" customHeight="1" x14ac:dyDescent="0.2">
      <c r="A1" s="199"/>
      <c r="B1" s="199"/>
      <c r="C1" s="199"/>
      <c r="D1" s="199"/>
      <c r="E1" s="200"/>
      <c r="F1" s="201"/>
      <c r="G1" s="203"/>
      <c r="H1" s="202"/>
      <c r="I1" s="202"/>
      <c r="J1" s="505" t="s">
        <v>212</v>
      </c>
      <c r="K1" s="505"/>
      <c r="L1" s="505"/>
      <c r="M1" s="505"/>
      <c r="N1" s="505"/>
      <c r="O1" s="197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</row>
    <row r="2" spans="1:239" ht="15.75" customHeight="1" x14ac:dyDescent="0.2">
      <c r="A2" s="199"/>
      <c r="B2" s="199"/>
      <c r="C2" s="199"/>
      <c r="D2" s="199"/>
      <c r="E2" s="200"/>
      <c r="F2" s="201"/>
      <c r="G2" s="203"/>
      <c r="H2" s="202"/>
      <c r="I2" s="202"/>
      <c r="J2" s="505" t="s">
        <v>213</v>
      </c>
      <c r="K2" s="505"/>
      <c r="L2" s="505"/>
      <c r="M2" s="505"/>
      <c r="N2" s="505"/>
      <c r="O2" s="197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</row>
    <row r="3" spans="1:239" ht="16.5" customHeight="1" x14ac:dyDescent="0.2">
      <c r="A3" s="199"/>
      <c r="B3" s="199"/>
      <c r="C3" s="199"/>
      <c r="D3" s="199"/>
      <c r="E3" s="200"/>
      <c r="F3" s="201"/>
      <c r="G3" s="203"/>
      <c r="H3" s="202"/>
      <c r="I3" s="202"/>
      <c r="J3" s="505" t="s">
        <v>214</v>
      </c>
      <c r="K3" s="505"/>
      <c r="L3" s="505"/>
      <c r="M3" s="505"/>
      <c r="N3" s="505"/>
      <c r="O3" s="197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</row>
    <row r="4" spans="1:239" ht="15" customHeight="1" x14ac:dyDescent="0.2">
      <c r="A4" s="199"/>
      <c r="B4" s="199"/>
      <c r="C4" s="199"/>
      <c r="D4" s="199"/>
      <c r="E4" s="200"/>
      <c r="F4" s="201"/>
      <c r="G4" s="203"/>
      <c r="H4" s="202"/>
      <c r="I4" s="202"/>
      <c r="J4" s="505" t="s">
        <v>215</v>
      </c>
      <c r="K4" s="505"/>
      <c r="L4" s="505"/>
      <c r="M4" s="505"/>
      <c r="N4" s="505"/>
      <c r="O4" s="197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</row>
    <row r="5" spans="1:239" ht="15" customHeight="1" x14ac:dyDescent="0.2">
      <c r="A5" s="199"/>
      <c r="B5" s="199"/>
      <c r="C5" s="199"/>
      <c r="D5" s="199"/>
      <c r="E5" s="200"/>
      <c r="F5" s="201"/>
      <c r="G5" s="203"/>
      <c r="H5" s="202"/>
      <c r="I5" s="202"/>
      <c r="J5" s="505" t="s">
        <v>219</v>
      </c>
      <c r="K5" s="505"/>
      <c r="L5" s="505"/>
      <c r="M5" s="505"/>
      <c r="N5" s="505"/>
      <c r="O5" s="197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</row>
    <row r="7" spans="1:239" ht="15.75" x14ac:dyDescent="0.2">
      <c r="A7" s="195"/>
      <c r="B7" s="195"/>
      <c r="C7" s="195"/>
      <c r="D7" s="195"/>
      <c r="E7" s="196"/>
      <c r="F7" s="196"/>
      <c r="G7" s="195"/>
      <c r="H7" s="195"/>
      <c r="I7" s="195"/>
      <c r="J7" s="512" t="s">
        <v>208</v>
      </c>
      <c r="K7" s="512"/>
      <c r="L7" s="512"/>
      <c r="M7" s="512"/>
      <c r="N7" s="512"/>
      <c r="O7" s="197"/>
      <c r="P7" s="3"/>
      <c r="Q7" s="3"/>
      <c r="R7" s="198"/>
      <c r="S7" s="198"/>
      <c r="T7" s="198"/>
      <c r="U7" s="198"/>
    </row>
    <row r="8" spans="1:239" ht="15.75" x14ac:dyDescent="0.2">
      <c r="A8" s="195"/>
      <c r="B8" s="195"/>
      <c r="C8" s="195"/>
      <c r="D8" s="195"/>
      <c r="E8" s="196"/>
      <c r="F8" s="196"/>
      <c r="G8" s="195"/>
      <c r="H8" s="195"/>
      <c r="I8" s="195"/>
      <c r="J8" s="512" t="s">
        <v>210</v>
      </c>
      <c r="K8" s="512"/>
      <c r="L8" s="512"/>
      <c r="M8" s="512"/>
      <c r="N8" s="512"/>
      <c r="O8" s="197"/>
      <c r="P8" s="3"/>
      <c r="Q8" s="3"/>
      <c r="R8" s="198"/>
      <c r="S8" s="198"/>
      <c r="T8" s="198"/>
      <c r="U8" s="198"/>
    </row>
    <row r="9" spans="1:239" ht="15.75" x14ac:dyDescent="0.2">
      <c r="A9" s="199"/>
      <c r="B9" s="199"/>
      <c r="C9" s="199"/>
      <c r="D9" s="199"/>
      <c r="E9" s="200"/>
      <c r="F9" s="201"/>
      <c r="G9" s="202"/>
      <c r="H9" s="202"/>
      <c r="I9" s="202"/>
      <c r="J9" s="513" t="s">
        <v>211</v>
      </c>
      <c r="K9" s="513"/>
      <c r="L9" s="513"/>
      <c r="M9" s="513"/>
      <c r="N9" s="51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</row>
    <row r="10" spans="1:239" ht="15.75" x14ac:dyDescent="0.2">
      <c r="A10" s="199"/>
      <c r="B10" s="199"/>
      <c r="C10" s="199"/>
      <c r="D10" s="199"/>
      <c r="E10" s="200"/>
      <c r="F10" s="201"/>
      <c r="G10" s="202"/>
      <c r="H10" s="202"/>
      <c r="I10" s="202"/>
      <c r="J10" s="513" t="s">
        <v>209</v>
      </c>
      <c r="K10" s="513"/>
      <c r="L10" s="513"/>
      <c r="M10" s="513"/>
      <c r="N10" s="51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</row>
    <row r="11" spans="1:239" ht="15" x14ac:dyDescent="0.2">
      <c r="A11" s="1"/>
      <c r="B11" s="1"/>
      <c r="C11" s="1"/>
      <c r="D11" s="1"/>
      <c r="E11" s="1"/>
      <c r="F11" s="2"/>
      <c r="G11" s="1"/>
      <c r="H11" s="1"/>
      <c r="I11" s="1"/>
      <c r="J11" s="1"/>
      <c r="K11" s="118"/>
      <c r="L11" s="119"/>
      <c r="M11" s="119"/>
      <c r="N11" s="119"/>
    </row>
    <row r="12" spans="1:239" ht="12.75" customHeight="1" x14ac:dyDescent="0.2">
      <c r="A12" s="504" t="s">
        <v>196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</row>
    <row r="13" spans="1:239" ht="15.75" customHeight="1" x14ac:dyDescent="0.2">
      <c r="A13" s="480" t="s">
        <v>68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</row>
    <row r="14" spans="1:239" ht="15" x14ac:dyDescent="0.2">
      <c r="A14" s="1"/>
      <c r="B14" s="1"/>
      <c r="C14" s="1"/>
      <c r="D14" s="1"/>
      <c r="E14" s="1"/>
      <c r="F14" s="2"/>
      <c r="G14" s="1"/>
      <c r="H14" s="1"/>
      <c r="I14" s="1"/>
      <c r="J14" s="1"/>
      <c r="K14" s="514" t="s">
        <v>96</v>
      </c>
      <c r="L14" s="514"/>
      <c r="M14" s="514"/>
      <c r="N14" s="514"/>
    </row>
    <row r="15" spans="1:239" ht="38.25" customHeight="1" x14ac:dyDescent="0.2">
      <c r="A15" s="488" t="s">
        <v>0</v>
      </c>
      <c r="B15" s="488" t="s">
        <v>1</v>
      </c>
      <c r="C15" s="488" t="s">
        <v>2</v>
      </c>
      <c r="D15" s="481" t="s">
        <v>3</v>
      </c>
      <c r="E15" s="484" t="s">
        <v>4</v>
      </c>
      <c r="F15" s="484" t="s">
        <v>5</v>
      </c>
      <c r="G15" s="484" t="s">
        <v>98</v>
      </c>
      <c r="H15" s="484" t="s">
        <v>168</v>
      </c>
      <c r="I15" s="484" t="s">
        <v>169</v>
      </c>
      <c r="J15" s="484" t="s">
        <v>170</v>
      </c>
      <c r="K15" s="492" t="s">
        <v>6</v>
      </c>
      <c r="L15" s="493"/>
      <c r="M15" s="493"/>
      <c r="N15" s="494"/>
    </row>
    <row r="16" spans="1:239" ht="15" customHeight="1" x14ac:dyDescent="0.2">
      <c r="A16" s="489"/>
      <c r="B16" s="489"/>
      <c r="C16" s="489"/>
      <c r="D16" s="482"/>
      <c r="E16" s="491"/>
      <c r="F16" s="491"/>
      <c r="G16" s="486"/>
      <c r="H16" s="486"/>
      <c r="I16" s="491"/>
      <c r="J16" s="491"/>
      <c r="K16" s="484" t="s">
        <v>99</v>
      </c>
      <c r="L16" s="492" t="s">
        <v>8</v>
      </c>
      <c r="M16" s="493"/>
      <c r="N16" s="494"/>
    </row>
    <row r="17" spans="1:14" ht="87.75" customHeight="1" x14ac:dyDescent="0.2">
      <c r="A17" s="490"/>
      <c r="B17" s="490"/>
      <c r="C17" s="490"/>
      <c r="D17" s="483"/>
      <c r="E17" s="485"/>
      <c r="F17" s="485"/>
      <c r="G17" s="487"/>
      <c r="H17" s="487"/>
      <c r="I17" s="485"/>
      <c r="J17" s="485"/>
      <c r="K17" s="485"/>
      <c r="L17" s="9" t="s">
        <v>124</v>
      </c>
      <c r="M17" s="9" t="s">
        <v>125</v>
      </c>
      <c r="N17" s="9" t="s">
        <v>150</v>
      </c>
    </row>
    <row r="18" spans="1:14" ht="18" customHeight="1" x14ac:dyDescent="0.2">
      <c r="A18" s="122" t="s">
        <v>135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</row>
    <row r="19" spans="1:14" ht="18" customHeight="1" x14ac:dyDescent="0.2">
      <c r="A19" s="125" t="s">
        <v>67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7"/>
    </row>
    <row r="20" spans="1:14" ht="17.25" customHeight="1" x14ac:dyDescent="0.2">
      <c r="A20" s="10" t="s">
        <v>9</v>
      </c>
      <c r="B20" s="256" t="s">
        <v>100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8"/>
    </row>
    <row r="21" spans="1:14" ht="33" customHeight="1" x14ac:dyDescent="0.2">
      <c r="A21" s="11" t="s">
        <v>9</v>
      </c>
      <c r="B21" s="12" t="s">
        <v>9</v>
      </c>
      <c r="C21" s="509" t="s">
        <v>197</v>
      </c>
      <c r="D21" s="510"/>
      <c r="E21" s="510"/>
      <c r="F21" s="510"/>
      <c r="G21" s="510"/>
      <c r="H21" s="510"/>
      <c r="I21" s="510"/>
      <c r="J21" s="510"/>
      <c r="K21" s="510"/>
      <c r="L21" s="510"/>
      <c r="M21" s="510"/>
      <c r="N21" s="511"/>
    </row>
    <row r="22" spans="1:14" ht="27" customHeight="1" x14ac:dyDescent="0.2">
      <c r="A22" s="353" t="s">
        <v>9</v>
      </c>
      <c r="B22" s="430" t="s">
        <v>9</v>
      </c>
      <c r="C22" s="471" t="s">
        <v>10</v>
      </c>
      <c r="D22" s="308" t="s">
        <v>146</v>
      </c>
      <c r="E22" s="506" t="s">
        <v>167</v>
      </c>
      <c r="F22" s="90" t="s">
        <v>11</v>
      </c>
      <c r="G22" s="156"/>
      <c r="H22" s="157">
        <v>169.7</v>
      </c>
      <c r="I22" s="158"/>
      <c r="J22" s="158"/>
      <c r="K22" s="322" t="s">
        <v>164</v>
      </c>
      <c r="L22" s="269">
        <v>1</v>
      </c>
      <c r="M22" s="269"/>
      <c r="N22" s="269"/>
    </row>
    <row r="23" spans="1:14" ht="29.25" customHeight="1" x14ac:dyDescent="0.2">
      <c r="A23" s="355"/>
      <c r="B23" s="431"/>
      <c r="C23" s="472"/>
      <c r="D23" s="309"/>
      <c r="E23" s="507"/>
      <c r="F23" s="114" t="s">
        <v>140</v>
      </c>
      <c r="G23" s="159">
        <v>86.8</v>
      </c>
      <c r="H23" s="160"/>
      <c r="I23" s="161"/>
      <c r="J23" s="161"/>
      <c r="K23" s="323"/>
      <c r="L23" s="270"/>
      <c r="M23" s="270"/>
      <c r="N23" s="270"/>
    </row>
    <row r="24" spans="1:14" ht="24" customHeight="1" x14ac:dyDescent="0.2">
      <c r="A24" s="354"/>
      <c r="B24" s="432"/>
      <c r="C24" s="473"/>
      <c r="D24" s="310"/>
      <c r="E24" s="508"/>
      <c r="F24" s="14" t="s">
        <v>7</v>
      </c>
      <c r="G24" s="162">
        <f>SUM(G22:G23)</f>
        <v>86.8</v>
      </c>
      <c r="H24" s="162">
        <f>SUM(H22:H23)</f>
        <v>169.7</v>
      </c>
      <c r="I24" s="162">
        <f>SUM(I22:I23)</f>
        <v>0</v>
      </c>
      <c r="J24" s="162">
        <f>SUM(J22:J23)</f>
        <v>0</v>
      </c>
      <c r="K24" s="495"/>
      <c r="L24" s="496"/>
      <c r="M24" s="496"/>
      <c r="N24" s="497"/>
    </row>
    <row r="25" spans="1:14" ht="27" customHeight="1" x14ac:dyDescent="0.2">
      <c r="A25" s="353" t="s">
        <v>9</v>
      </c>
      <c r="B25" s="367" t="s">
        <v>9</v>
      </c>
      <c r="C25" s="398" t="s">
        <v>13</v>
      </c>
      <c r="D25" s="315" t="s">
        <v>194</v>
      </c>
      <c r="E25" s="151"/>
      <c r="F25" s="90" t="s">
        <v>11</v>
      </c>
      <c r="G25" s="156">
        <v>11.1</v>
      </c>
      <c r="H25" s="157"/>
      <c r="I25" s="158"/>
      <c r="J25" s="158"/>
      <c r="K25" s="322" t="s">
        <v>195</v>
      </c>
      <c r="L25" s="498"/>
      <c r="M25" s="499"/>
      <c r="N25" s="500"/>
    </row>
    <row r="26" spans="1:14" ht="29.25" customHeight="1" x14ac:dyDescent="0.2">
      <c r="A26" s="355"/>
      <c r="B26" s="393"/>
      <c r="C26" s="399"/>
      <c r="D26" s="479"/>
      <c r="E26" s="151"/>
      <c r="F26" s="114" t="s">
        <v>140</v>
      </c>
      <c r="G26" s="159">
        <v>2.9</v>
      </c>
      <c r="H26" s="160"/>
      <c r="I26" s="161"/>
      <c r="J26" s="161"/>
      <c r="K26" s="323"/>
      <c r="L26" s="501"/>
      <c r="M26" s="502"/>
      <c r="N26" s="503"/>
    </row>
    <row r="27" spans="1:14" ht="39.75" customHeight="1" x14ac:dyDescent="0.2">
      <c r="A27" s="355"/>
      <c r="B27" s="393"/>
      <c r="C27" s="399"/>
      <c r="D27" s="479"/>
      <c r="E27" s="477" t="s">
        <v>103</v>
      </c>
      <c r="F27" s="90" t="s">
        <v>139</v>
      </c>
      <c r="G27" s="156"/>
      <c r="H27" s="157"/>
      <c r="I27" s="158">
        <v>85</v>
      </c>
      <c r="J27" s="158">
        <v>70</v>
      </c>
      <c r="K27" s="69" t="s">
        <v>78</v>
      </c>
      <c r="L27" s="78"/>
      <c r="M27" s="78">
        <v>55</v>
      </c>
      <c r="N27" s="70">
        <v>45</v>
      </c>
    </row>
    <row r="28" spans="1:14" ht="26.25" customHeight="1" x14ac:dyDescent="0.2">
      <c r="A28" s="354"/>
      <c r="B28" s="368"/>
      <c r="C28" s="400"/>
      <c r="D28" s="316"/>
      <c r="E28" s="478"/>
      <c r="F28" s="14" t="s">
        <v>7</v>
      </c>
      <c r="G28" s="56">
        <f>SUM(G25:G27)</f>
        <v>14</v>
      </c>
      <c r="H28" s="56">
        <f>SUM(H25:H27)</f>
        <v>0</v>
      </c>
      <c r="I28" s="56">
        <f>SUM(I25:I27)</f>
        <v>85</v>
      </c>
      <c r="J28" s="56">
        <f>SUM(J25:J27)</f>
        <v>70</v>
      </c>
      <c r="K28" s="260"/>
      <c r="L28" s="261"/>
      <c r="M28" s="261"/>
      <c r="N28" s="262"/>
    </row>
    <row r="29" spans="1:14" ht="62.25" customHeight="1" x14ac:dyDescent="0.2">
      <c r="A29" s="353" t="s">
        <v>9</v>
      </c>
      <c r="B29" s="367" t="s">
        <v>9</v>
      </c>
      <c r="C29" s="398" t="s">
        <v>16</v>
      </c>
      <c r="D29" s="315" t="s">
        <v>193</v>
      </c>
      <c r="E29" s="477" t="s">
        <v>104</v>
      </c>
      <c r="F29" s="90" t="s">
        <v>139</v>
      </c>
      <c r="G29" s="142"/>
      <c r="H29" s="138"/>
      <c r="I29" s="65">
        <v>166</v>
      </c>
      <c r="J29" s="65"/>
      <c r="K29" s="69" t="s">
        <v>93</v>
      </c>
      <c r="L29" s="70"/>
      <c r="M29" s="70">
        <v>100</v>
      </c>
      <c r="N29" s="70"/>
    </row>
    <row r="30" spans="1:14" ht="32.25" customHeight="1" x14ac:dyDescent="0.2">
      <c r="A30" s="354"/>
      <c r="B30" s="368"/>
      <c r="C30" s="400"/>
      <c r="D30" s="316"/>
      <c r="E30" s="478"/>
      <c r="F30" s="14" t="s">
        <v>7</v>
      </c>
      <c r="G30" s="56">
        <f>SUM(G29:G29)</f>
        <v>0</v>
      </c>
      <c r="H30" s="56">
        <f>SUM(H29:H29)</f>
        <v>0</v>
      </c>
      <c r="I30" s="56">
        <f>SUM(I29:I29)</f>
        <v>166</v>
      </c>
      <c r="J30" s="56">
        <f>SUM(J29:J29)</f>
        <v>0</v>
      </c>
      <c r="K30" s="260"/>
      <c r="L30" s="261"/>
      <c r="M30" s="261"/>
      <c r="N30" s="262"/>
    </row>
    <row r="31" spans="1:14" ht="54" customHeight="1" x14ac:dyDescent="0.2">
      <c r="A31" s="353" t="s">
        <v>9</v>
      </c>
      <c r="B31" s="367" t="s">
        <v>9</v>
      </c>
      <c r="C31" s="398" t="s">
        <v>17</v>
      </c>
      <c r="D31" s="315" t="s">
        <v>192</v>
      </c>
      <c r="E31" s="326" t="s">
        <v>105</v>
      </c>
      <c r="F31" s="90" t="s">
        <v>139</v>
      </c>
      <c r="G31" s="156"/>
      <c r="H31" s="157"/>
      <c r="I31" s="158">
        <v>436</v>
      </c>
      <c r="J31" s="158">
        <v>190</v>
      </c>
      <c r="K31" s="69" t="s">
        <v>92</v>
      </c>
      <c r="L31" s="78"/>
      <c r="M31" s="68">
        <v>70</v>
      </c>
      <c r="N31" s="68">
        <v>30</v>
      </c>
    </row>
    <row r="32" spans="1:14" ht="45.75" customHeight="1" x14ac:dyDescent="0.2">
      <c r="A32" s="354"/>
      <c r="B32" s="368"/>
      <c r="C32" s="400"/>
      <c r="D32" s="316"/>
      <c r="E32" s="327"/>
      <c r="F32" s="14" t="s">
        <v>7</v>
      </c>
      <c r="G32" s="162">
        <f>SUM(G31:G31)</f>
        <v>0</v>
      </c>
      <c r="H32" s="162">
        <f>SUM(H31:H31)</f>
        <v>0</v>
      </c>
      <c r="I32" s="162">
        <f>SUM(I31:I31)</f>
        <v>436</v>
      </c>
      <c r="J32" s="162">
        <f>SUM(J31:J31)</f>
        <v>190</v>
      </c>
      <c r="K32" s="260"/>
      <c r="L32" s="261"/>
      <c r="M32" s="261"/>
      <c r="N32" s="262"/>
    </row>
    <row r="33" spans="1:15" ht="48" customHeight="1" x14ac:dyDescent="0.2">
      <c r="A33" s="353" t="s">
        <v>9</v>
      </c>
      <c r="B33" s="367" t="s">
        <v>9</v>
      </c>
      <c r="C33" s="398" t="s">
        <v>18</v>
      </c>
      <c r="D33" s="308" t="s">
        <v>191</v>
      </c>
      <c r="E33" s="326" t="s">
        <v>105</v>
      </c>
      <c r="F33" s="90" t="s">
        <v>139</v>
      </c>
      <c r="G33" s="156"/>
      <c r="H33" s="157"/>
      <c r="I33" s="158">
        <v>99</v>
      </c>
      <c r="J33" s="158"/>
      <c r="K33" s="77" t="s">
        <v>173</v>
      </c>
      <c r="L33" s="78"/>
      <c r="M33" s="78">
        <v>100</v>
      </c>
      <c r="N33" s="78"/>
    </row>
    <row r="34" spans="1:15" ht="48" customHeight="1" x14ac:dyDescent="0.2">
      <c r="A34" s="354"/>
      <c r="B34" s="368"/>
      <c r="C34" s="400"/>
      <c r="D34" s="310"/>
      <c r="E34" s="327"/>
      <c r="F34" s="14" t="s">
        <v>7</v>
      </c>
      <c r="G34" s="162">
        <f>SUM(G33:G33)</f>
        <v>0</v>
      </c>
      <c r="H34" s="162">
        <f>SUM(H33:H33)</f>
        <v>0</v>
      </c>
      <c r="I34" s="162">
        <f>SUM(I33:I33)</f>
        <v>99</v>
      </c>
      <c r="J34" s="162">
        <f>SUM(J33:J33)</f>
        <v>0</v>
      </c>
      <c r="K34" s="221"/>
      <c r="L34" s="222"/>
      <c r="M34" s="222"/>
      <c r="N34" s="223"/>
    </row>
    <row r="35" spans="1:15" ht="58.5" customHeight="1" x14ac:dyDescent="0.2">
      <c r="A35" s="353" t="s">
        <v>9</v>
      </c>
      <c r="B35" s="367" t="s">
        <v>9</v>
      </c>
      <c r="C35" s="398" t="s">
        <v>19</v>
      </c>
      <c r="D35" s="394" t="s">
        <v>198</v>
      </c>
      <c r="E35" s="458" t="s">
        <v>106</v>
      </c>
      <c r="F35" s="91" t="s">
        <v>139</v>
      </c>
      <c r="G35" s="159"/>
      <c r="H35" s="160"/>
      <c r="I35" s="161">
        <v>395</v>
      </c>
      <c r="J35" s="161">
        <v>354</v>
      </c>
      <c r="K35" s="140" t="s">
        <v>79</v>
      </c>
      <c r="L35" s="139"/>
      <c r="M35" s="68">
        <v>46.3</v>
      </c>
      <c r="N35" s="68">
        <v>41.5</v>
      </c>
    </row>
    <row r="36" spans="1:15" ht="47.25" customHeight="1" x14ac:dyDescent="0.2">
      <c r="A36" s="355"/>
      <c r="B36" s="393"/>
      <c r="C36" s="399"/>
      <c r="D36" s="395"/>
      <c r="E36" s="459"/>
      <c r="F36" s="91" t="s">
        <v>11</v>
      </c>
      <c r="G36" s="159"/>
      <c r="H36" s="160">
        <v>131.6</v>
      </c>
      <c r="I36" s="161"/>
      <c r="J36" s="161"/>
      <c r="K36" s="135" t="s">
        <v>165</v>
      </c>
      <c r="L36" s="79">
        <v>100</v>
      </c>
      <c r="M36" s="135"/>
      <c r="N36" s="135"/>
    </row>
    <row r="37" spans="1:15" ht="68.25" customHeight="1" x14ac:dyDescent="0.2">
      <c r="A37" s="354"/>
      <c r="B37" s="368"/>
      <c r="C37" s="400"/>
      <c r="D37" s="396"/>
      <c r="E37" s="460"/>
      <c r="F37" s="14" t="s">
        <v>7</v>
      </c>
      <c r="G37" s="56">
        <f>SUM(G35:G35)</f>
        <v>0</v>
      </c>
      <c r="H37" s="56">
        <f>SUM(H35:H36)</f>
        <v>131.6</v>
      </c>
      <c r="I37" s="56">
        <f>SUM(I35:I35)</f>
        <v>395</v>
      </c>
      <c r="J37" s="56">
        <f>SUM(J35:J35)</f>
        <v>354</v>
      </c>
      <c r="K37" s="221"/>
      <c r="L37" s="222"/>
      <c r="M37" s="222"/>
      <c r="N37" s="223"/>
    </row>
    <row r="38" spans="1:15" ht="50.25" customHeight="1" x14ac:dyDescent="0.2">
      <c r="A38" s="353" t="s">
        <v>9</v>
      </c>
      <c r="B38" s="367" t="s">
        <v>9</v>
      </c>
      <c r="C38" s="471" t="s">
        <v>20</v>
      </c>
      <c r="D38" s="315" t="s">
        <v>199</v>
      </c>
      <c r="E38" s="313" t="s">
        <v>71</v>
      </c>
      <c r="F38" s="66" t="s">
        <v>11</v>
      </c>
      <c r="G38" s="156"/>
      <c r="H38" s="157"/>
      <c r="I38" s="158">
        <v>15</v>
      </c>
      <c r="J38" s="158">
        <v>15</v>
      </c>
      <c r="K38" s="67" t="s">
        <v>174</v>
      </c>
      <c r="L38" s="68"/>
      <c r="M38" s="68">
        <v>3</v>
      </c>
      <c r="N38" s="68">
        <v>3</v>
      </c>
    </row>
    <row r="39" spans="1:15" ht="21.75" customHeight="1" x14ac:dyDescent="0.2">
      <c r="A39" s="354"/>
      <c r="B39" s="368"/>
      <c r="C39" s="473"/>
      <c r="D39" s="316"/>
      <c r="E39" s="314"/>
      <c r="F39" s="14" t="s">
        <v>7</v>
      </c>
      <c r="G39" s="162">
        <f>SUM(G38:G38)</f>
        <v>0</v>
      </c>
      <c r="H39" s="162">
        <f>SUM(H38:H38)</f>
        <v>0</v>
      </c>
      <c r="I39" s="162">
        <f>SUM(I38:I38)</f>
        <v>15</v>
      </c>
      <c r="J39" s="162">
        <f>SUM(J38:J38)</f>
        <v>15</v>
      </c>
      <c r="K39" s="317"/>
      <c r="L39" s="318"/>
      <c r="M39" s="318"/>
      <c r="N39" s="319"/>
    </row>
    <row r="40" spans="1:15" ht="21" customHeight="1" x14ac:dyDescent="0.2">
      <c r="A40" s="353" t="s">
        <v>9</v>
      </c>
      <c r="B40" s="367" t="s">
        <v>9</v>
      </c>
      <c r="C40" s="471" t="s">
        <v>21</v>
      </c>
      <c r="D40" s="474" t="s">
        <v>22</v>
      </c>
      <c r="E40" s="232" t="s">
        <v>162</v>
      </c>
      <c r="F40" s="15" t="s">
        <v>11</v>
      </c>
      <c r="G40" s="159"/>
      <c r="H40" s="160">
        <v>58.9</v>
      </c>
      <c r="I40" s="161">
        <v>50.4</v>
      </c>
      <c r="J40" s="161">
        <v>71.400000000000006</v>
      </c>
      <c r="K40" s="230" t="s">
        <v>77</v>
      </c>
      <c r="L40" s="324"/>
      <c r="M40" s="324">
        <v>28</v>
      </c>
      <c r="N40" s="324">
        <v>36</v>
      </c>
    </row>
    <row r="41" spans="1:15" ht="21" customHeight="1" x14ac:dyDescent="0.2">
      <c r="A41" s="355"/>
      <c r="B41" s="393"/>
      <c r="C41" s="472"/>
      <c r="D41" s="475"/>
      <c r="E41" s="233"/>
      <c r="F41" s="15" t="s">
        <v>14</v>
      </c>
      <c r="G41" s="159"/>
      <c r="H41" s="160"/>
      <c r="I41" s="161">
        <v>305.5</v>
      </c>
      <c r="J41" s="161">
        <v>395</v>
      </c>
      <c r="K41" s="231"/>
      <c r="L41" s="325"/>
      <c r="M41" s="325"/>
      <c r="N41" s="325"/>
    </row>
    <row r="42" spans="1:15" ht="32.25" customHeight="1" x14ac:dyDescent="0.2">
      <c r="A42" s="355"/>
      <c r="B42" s="393"/>
      <c r="C42" s="472"/>
      <c r="D42" s="475"/>
      <c r="E42" s="233"/>
      <c r="F42" s="115" t="s">
        <v>140</v>
      </c>
      <c r="G42" s="159">
        <v>220</v>
      </c>
      <c r="H42" s="160"/>
      <c r="I42" s="159"/>
      <c r="J42" s="159"/>
      <c r="K42" s="113" t="s">
        <v>145</v>
      </c>
      <c r="L42" s="148">
        <v>1</v>
      </c>
      <c r="M42" s="58"/>
      <c r="N42" s="58"/>
    </row>
    <row r="43" spans="1:15" ht="24" customHeight="1" x14ac:dyDescent="0.2">
      <c r="A43" s="354"/>
      <c r="B43" s="368"/>
      <c r="C43" s="473"/>
      <c r="D43" s="476"/>
      <c r="E43" s="234"/>
      <c r="F43" s="16" t="s">
        <v>7</v>
      </c>
      <c r="G43" s="162">
        <f>SUM(G40:G42)</f>
        <v>220</v>
      </c>
      <c r="H43" s="162">
        <f>SUM(H40:H42)</f>
        <v>58.9</v>
      </c>
      <c r="I43" s="162">
        <f>SUM(I40:I42)</f>
        <v>355.9</v>
      </c>
      <c r="J43" s="162">
        <f>SUM(J40:J42)</f>
        <v>466.4</v>
      </c>
      <c r="K43" s="227"/>
      <c r="L43" s="228"/>
      <c r="M43" s="228"/>
      <c r="N43" s="229"/>
    </row>
    <row r="44" spans="1:15" ht="37.5" customHeight="1" x14ac:dyDescent="0.2">
      <c r="A44" s="470" t="s">
        <v>9</v>
      </c>
      <c r="B44" s="468" t="s">
        <v>9</v>
      </c>
      <c r="C44" s="469" t="s">
        <v>69</v>
      </c>
      <c r="D44" s="328" t="s">
        <v>190</v>
      </c>
      <c r="E44" s="259" t="s">
        <v>157</v>
      </c>
      <c r="F44" s="26" t="s">
        <v>11</v>
      </c>
      <c r="G44" s="163"/>
      <c r="H44" s="164"/>
      <c r="I44" s="165">
        <v>21.6</v>
      </c>
      <c r="J44" s="165">
        <v>21.7</v>
      </c>
      <c r="K44" s="235" t="s">
        <v>175</v>
      </c>
      <c r="L44" s="311"/>
      <c r="M44" s="329" t="s">
        <v>158</v>
      </c>
      <c r="N44" s="329"/>
      <c r="O44" s="109"/>
    </row>
    <row r="45" spans="1:15" ht="33.75" customHeight="1" x14ac:dyDescent="0.2">
      <c r="A45" s="470"/>
      <c r="B45" s="468"/>
      <c r="C45" s="469"/>
      <c r="D45" s="328"/>
      <c r="E45" s="259"/>
      <c r="F45" s="26" t="s">
        <v>24</v>
      </c>
      <c r="G45" s="163"/>
      <c r="H45" s="164"/>
      <c r="I45" s="165">
        <v>21.6</v>
      </c>
      <c r="J45" s="165">
        <v>21.7</v>
      </c>
      <c r="K45" s="236"/>
      <c r="L45" s="312"/>
      <c r="M45" s="330"/>
      <c r="N45" s="330"/>
    </row>
    <row r="46" spans="1:15" ht="75.75" customHeight="1" x14ac:dyDescent="0.2">
      <c r="A46" s="470"/>
      <c r="B46" s="468"/>
      <c r="C46" s="469"/>
      <c r="D46" s="328"/>
      <c r="E46" s="259"/>
      <c r="F46" s="26" t="s">
        <v>14</v>
      </c>
      <c r="G46" s="143"/>
      <c r="H46" s="72"/>
      <c r="I46" s="57">
        <v>224.9</v>
      </c>
      <c r="J46" s="57">
        <v>224.9</v>
      </c>
      <c r="K46" s="136" t="s">
        <v>176</v>
      </c>
      <c r="L46" s="132"/>
      <c r="M46" s="137" t="s">
        <v>159</v>
      </c>
      <c r="N46" s="131"/>
    </row>
    <row r="47" spans="1:15" ht="23.25" customHeight="1" x14ac:dyDescent="0.2">
      <c r="A47" s="470"/>
      <c r="B47" s="468"/>
      <c r="C47" s="469"/>
      <c r="D47" s="328"/>
      <c r="E47" s="259"/>
      <c r="F47" s="25" t="s">
        <v>70</v>
      </c>
      <c r="G47" s="162">
        <f>SUM(G44:G46)</f>
        <v>0</v>
      </c>
      <c r="H47" s="162">
        <f>SUM(H44:H46)</f>
        <v>0</v>
      </c>
      <c r="I47" s="162">
        <f>SUM(I44:I46)</f>
        <v>268.10000000000002</v>
      </c>
      <c r="J47" s="162">
        <f>SUM(J44:J46)</f>
        <v>268.3</v>
      </c>
      <c r="K47" s="27"/>
      <c r="L47" s="28"/>
      <c r="M47" s="29"/>
      <c r="N47" s="30"/>
    </row>
    <row r="48" spans="1:15" ht="25.5" customHeight="1" x14ac:dyDescent="0.2">
      <c r="A48" s="11" t="s">
        <v>9</v>
      </c>
      <c r="B48" s="12" t="s">
        <v>9</v>
      </c>
      <c r="C48" s="239" t="s">
        <v>23</v>
      </c>
      <c r="D48" s="240"/>
      <c r="E48" s="240"/>
      <c r="F48" s="241"/>
      <c r="G48" s="166">
        <f>SUM(G24,G28,G30,G32,G34,G37,G39,G43,G47)</f>
        <v>320.8</v>
      </c>
      <c r="H48" s="166">
        <f>SUM(H24,H28,H30,H32,H34,H37,H39,H43,H47)</f>
        <v>360.19999999999993</v>
      </c>
      <c r="I48" s="166">
        <f>SUM(I24,I28,I30,I32,I34,I37,I39,I43,I47)</f>
        <v>1820</v>
      </c>
      <c r="J48" s="166">
        <f>SUM(J24,J28,J30,J32,J34,J37,J39,J43,J47)</f>
        <v>1363.7</v>
      </c>
      <c r="K48" s="250"/>
      <c r="L48" s="251"/>
      <c r="M48" s="251"/>
      <c r="N48" s="252"/>
    </row>
    <row r="49" spans="1:22" ht="22.5" customHeight="1" x14ac:dyDescent="0.2">
      <c r="A49" s="11" t="s">
        <v>9</v>
      </c>
      <c r="B49" s="12" t="s">
        <v>13</v>
      </c>
      <c r="C49" s="253" t="s">
        <v>200</v>
      </c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5"/>
    </row>
    <row r="50" spans="1:22" ht="42.75" customHeight="1" x14ac:dyDescent="0.2">
      <c r="A50" s="353" t="s">
        <v>9</v>
      </c>
      <c r="B50" s="367" t="s">
        <v>13</v>
      </c>
      <c r="C50" s="398" t="s">
        <v>9</v>
      </c>
      <c r="D50" s="308" t="s">
        <v>147</v>
      </c>
      <c r="E50" s="465">
        <v>190522935</v>
      </c>
      <c r="F50" s="17" t="s">
        <v>24</v>
      </c>
      <c r="G50" s="159">
        <v>761.1</v>
      </c>
      <c r="H50" s="160"/>
      <c r="I50" s="161">
        <v>700</v>
      </c>
      <c r="J50" s="161">
        <v>700</v>
      </c>
      <c r="K50" s="216" t="s">
        <v>220</v>
      </c>
      <c r="L50" s="217">
        <v>5</v>
      </c>
      <c r="M50" s="79"/>
      <c r="N50" s="79"/>
    </row>
    <row r="51" spans="1:22" ht="28.5" customHeight="1" x14ac:dyDescent="0.2">
      <c r="A51" s="355"/>
      <c r="B51" s="393"/>
      <c r="C51" s="399"/>
      <c r="D51" s="309"/>
      <c r="E51" s="466"/>
      <c r="F51" s="73" t="s">
        <v>126</v>
      </c>
      <c r="G51" s="159">
        <v>56.2</v>
      </c>
      <c r="H51" s="160">
        <v>69.5</v>
      </c>
      <c r="I51" s="161">
        <v>60</v>
      </c>
      <c r="J51" s="161">
        <v>60</v>
      </c>
      <c r="K51" s="322" t="s">
        <v>177</v>
      </c>
      <c r="L51" s="269">
        <v>95</v>
      </c>
      <c r="M51" s="269">
        <v>90</v>
      </c>
      <c r="N51" s="269">
        <v>90</v>
      </c>
      <c r="O51" s="120"/>
    </row>
    <row r="52" spans="1:22" ht="19.5" customHeight="1" x14ac:dyDescent="0.2">
      <c r="A52" s="355"/>
      <c r="B52" s="393"/>
      <c r="C52" s="399"/>
      <c r="D52" s="309"/>
      <c r="E52" s="466"/>
      <c r="F52" s="73" t="s">
        <v>24</v>
      </c>
      <c r="G52" s="159">
        <v>1.4</v>
      </c>
      <c r="H52" s="160"/>
      <c r="I52" s="161"/>
      <c r="J52" s="161"/>
      <c r="K52" s="323"/>
      <c r="L52" s="270"/>
      <c r="M52" s="270"/>
      <c r="N52" s="270"/>
    </row>
    <row r="53" spans="1:22" ht="19.5" customHeight="1" x14ac:dyDescent="0.2">
      <c r="A53" s="355"/>
      <c r="B53" s="393"/>
      <c r="C53" s="399"/>
      <c r="D53" s="309"/>
      <c r="E53" s="466"/>
      <c r="F53" s="17" t="s">
        <v>11</v>
      </c>
      <c r="G53" s="159">
        <v>0.3</v>
      </c>
      <c r="H53" s="211">
        <v>789</v>
      </c>
      <c r="I53" s="161">
        <v>28</v>
      </c>
      <c r="J53" s="161">
        <v>28</v>
      </c>
      <c r="K53" s="248" t="s">
        <v>178</v>
      </c>
      <c r="L53" s="320">
        <v>100</v>
      </c>
      <c r="M53" s="320">
        <v>100</v>
      </c>
      <c r="N53" s="320">
        <v>100</v>
      </c>
      <c r="O53" s="237"/>
      <c r="P53" s="238"/>
      <c r="Q53" s="238"/>
    </row>
    <row r="54" spans="1:22" ht="19.5" customHeight="1" x14ac:dyDescent="0.2">
      <c r="A54" s="355"/>
      <c r="B54" s="393"/>
      <c r="C54" s="399"/>
      <c r="D54" s="309"/>
      <c r="E54" s="466"/>
      <c r="F54" s="17" t="s">
        <v>206</v>
      </c>
      <c r="G54" s="159"/>
      <c r="H54" s="160">
        <v>15</v>
      </c>
      <c r="I54" s="161"/>
      <c r="J54" s="161"/>
      <c r="K54" s="249"/>
      <c r="L54" s="321"/>
      <c r="M54" s="321"/>
      <c r="N54" s="321"/>
      <c r="O54" s="237"/>
      <c r="P54" s="238"/>
      <c r="Q54" s="238"/>
    </row>
    <row r="55" spans="1:22" ht="63" customHeight="1" x14ac:dyDescent="0.2">
      <c r="A55" s="355"/>
      <c r="B55" s="393"/>
      <c r="C55" s="399"/>
      <c r="D55" s="309"/>
      <c r="E55" s="466"/>
      <c r="F55" s="17" t="s">
        <v>25</v>
      </c>
      <c r="G55" s="159">
        <v>5.5</v>
      </c>
      <c r="H55" s="160">
        <v>5.5</v>
      </c>
      <c r="I55" s="161">
        <v>7</v>
      </c>
      <c r="J55" s="161">
        <v>7</v>
      </c>
      <c r="K55" s="64" t="s">
        <v>179</v>
      </c>
      <c r="L55" s="34">
        <v>7</v>
      </c>
      <c r="M55" s="34">
        <v>10</v>
      </c>
      <c r="N55" s="34">
        <v>10</v>
      </c>
    </row>
    <row r="56" spans="1:22" ht="27.75" customHeight="1" x14ac:dyDescent="0.2">
      <c r="A56" s="354"/>
      <c r="B56" s="368"/>
      <c r="C56" s="400"/>
      <c r="D56" s="310"/>
      <c r="E56" s="467"/>
      <c r="F56" s="14" t="s">
        <v>7</v>
      </c>
      <c r="G56" s="162">
        <f>SUM(G50:G55)</f>
        <v>824.5</v>
      </c>
      <c r="H56" s="162">
        <f>SUM(H50:H55)</f>
        <v>879</v>
      </c>
      <c r="I56" s="162">
        <f>SUM(I50:I55)</f>
        <v>795</v>
      </c>
      <c r="J56" s="162">
        <f>SUM(J50:J55)</f>
        <v>795</v>
      </c>
      <c r="K56" s="260"/>
      <c r="L56" s="261"/>
      <c r="M56" s="261"/>
      <c r="N56" s="262"/>
    </row>
    <row r="57" spans="1:22" ht="25.5" customHeight="1" x14ac:dyDescent="0.2">
      <c r="A57" s="61" t="s">
        <v>9</v>
      </c>
      <c r="B57" s="18" t="s">
        <v>13</v>
      </c>
      <c r="C57" s="239" t="s">
        <v>23</v>
      </c>
      <c r="D57" s="240"/>
      <c r="E57" s="240"/>
      <c r="F57" s="241"/>
      <c r="G57" s="167">
        <f>SUM(G56)</f>
        <v>824.5</v>
      </c>
      <c r="H57" s="167">
        <f>SUM(H56)</f>
        <v>879</v>
      </c>
      <c r="I57" s="167">
        <f>SUM(I56)</f>
        <v>795</v>
      </c>
      <c r="J57" s="167">
        <f>SUM(J56)</f>
        <v>795</v>
      </c>
      <c r="K57" s="242"/>
      <c r="L57" s="243"/>
      <c r="M57" s="243"/>
      <c r="N57" s="244"/>
    </row>
    <row r="58" spans="1:22" ht="25.5" customHeight="1" x14ac:dyDescent="0.2">
      <c r="A58" s="61" t="s">
        <v>9</v>
      </c>
      <c r="B58" s="264" t="s">
        <v>26</v>
      </c>
      <c r="C58" s="265"/>
      <c r="D58" s="265"/>
      <c r="E58" s="265"/>
      <c r="F58" s="266"/>
      <c r="G58" s="168">
        <f>SUM(G48,G57)</f>
        <v>1145.3</v>
      </c>
      <c r="H58" s="168">
        <f>SUM(H48,H57)</f>
        <v>1239.1999999999998</v>
      </c>
      <c r="I58" s="168">
        <f>SUM(I48,I57)</f>
        <v>2615</v>
      </c>
      <c r="J58" s="168">
        <f>SUM(J48,J57)</f>
        <v>2158.6999999999998</v>
      </c>
      <c r="K58" s="245"/>
      <c r="L58" s="246"/>
      <c r="M58" s="246"/>
      <c r="N58" s="247"/>
    </row>
    <row r="59" spans="1:22" ht="24" customHeight="1" x14ac:dyDescent="0.2">
      <c r="A59" s="10" t="s">
        <v>10</v>
      </c>
      <c r="B59" s="256" t="s">
        <v>201</v>
      </c>
      <c r="C59" s="257"/>
      <c r="D59" s="257"/>
      <c r="E59" s="257"/>
      <c r="F59" s="257"/>
      <c r="G59" s="257"/>
      <c r="H59" s="257"/>
      <c r="I59" s="257"/>
      <c r="J59" s="257"/>
      <c r="K59" s="257"/>
      <c r="L59" s="257"/>
      <c r="M59" s="257"/>
      <c r="N59" s="258"/>
    </row>
    <row r="60" spans="1:22" ht="21.75" customHeight="1" x14ac:dyDescent="0.2">
      <c r="A60" s="11" t="s">
        <v>10</v>
      </c>
      <c r="B60" s="12" t="s">
        <v>9</v>
      </c>
      <c r="C60" s="263" t="s">
        <v>101</v>
      </c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6"/>
    </row>
    <row r="61" spans="1:22" ht="42" customHeight="1" x14ac:dyDescent="0.2">
      <c r="A61" s="353" t="s">
        <v>10</v>
      </c>
      <c r="B61" s="367" t="s">
        <v>9</v>
      </c>
      <c r="C61" s="398" t="s">
        <v>9</v>
      </c>
      <c r="D61" s="394" t="s">
        <v>202</v>
      </c>
      <c r="E61" s="458" t="s">
        <v>71</v>
      </c>
      <c r="F61" s="13" t="s">
        <v>11</v>
      </c>
      <c r="G61" s="159">
        <v>15.8</v>
      </c>
      <c r="H61" s="160">
        <v>32.799999999999997</v>
      </c>
      <c r="I61" s="161">
        <v>20</v>
      </c>
      <c r="J61" s="161">
        <v>20</v>
      </c>
      <c r="K61" s="248" t="s">
        <v>180</v>
      </c>
      <c r="L61" s="267">
        <v>2</v>
      </c>
      <c r="M61" s="219">
        <v>2</v>
      </c>
      <c r="N61" s="219">
        <v>2</v>
      </c>
      <c r="O61" s="207"/>
      <c r="P61" s="206"/>
      <c r="Q61" s="206"/>
      <c r="R61" s="206"/>
      <c r="S61" s="206"/>
      <c r="T61" s="206"/>
      <c r="U61" s="206"/>
      <c r="V61" s="206"/>
    </row>
    <row r="62" spans="1:22" ht="31.5" customHeight="1" x14ac:dyDescent="0.2">
      <c r="A62" s="355"/>
      <c r="B62" s="393"/>
      <c r="C62" s="399"/>
      <c r="D62" s="395"/>
      <c r="E62" s="459"/>
      <c r="F62" s="91" t="s">
        <v>140</v>
      </c>
      <c r="G62" s="159"/>
      <c r="H62" s="204"/>
      <c r="I62" s="161"/>
      <c r="J62" s="161"/>
      <c r="K62" s="249"/>
      <c r="L62" s="268"/>
      <c r="M62" s="220"/>
      <c r="N62" s="220"/>
    </row>
    <row r="63" spans="1:22" ht="27.75" customHeight="1" x14ac:dyDescent="0.2">
      <c r="A63" s="354"/>
      <c r="B63" s="368"/>
      <c r="C63" s="400"/>
      <c r="D63" s="396"/>
      <c r="E63" s="460"/>
      <c r="F63" s="19" t="s">
        <v>7</v>
      </c>
      <c r="G63" s="162">
        <f>SUM(G61:G62)</f>
        <v>15.8</v>
      </c>
      <c r="H63" s="162">
        <f>SUM(H61:H62)</f>
        <v>32.799999999999997</v>
      </c>
      <c r="I63" s="162">
        <f>SUM(I61:I62)</f>
        <v>20</v>
      </c>
      <c r="J63" s="162">
        <f>SUM(J61:J62)</f>
        <v>20</v>
      </c>
      <c r="K63" s="221"/>
      <c r="L63" s="222"/>
      <c r="M63" s="222"/>
      <c r="N63" s="223"/>
    </row>
    <row r="64" spans="1:22" ht="27" customHeight="1" x14ac:dyDescent="0.2">
      <c r="A64" s="353" t="s">
        <v>10</v>
      </c>
      <c r="B64" s="367" t="s">
        <v>9</v>
      </c>
      <c r="C64" s="398" t="s">
        <v>10</v>
      </c>
      <c r="D64" s="462" t="s">
        <v>203</v>
      </c>
      <c r="E64" s="295" t="s">
        <v>71</v>
      </c>
      <c r="F64" s="13" t="s">
        <v>11</v>
      </c>
      <c r="G64" s="159">
        <v>60</v>
      </c>
      <c r="H64" s="160">
        <v>25.2</v>
      </c>
      <c r="I64" s="159">
        <v>85</v>
      </c>
      <c r="J64" s="159">
        <v>85</v>
      </c>
      <c r="K64" s="248" t="s">
        <v>181</v>
      </c>
      <c r="L64" s="267">
        <v>30</v>
      </c>
      <c r="M64" s="267">
        <v>50</v>
      </c>
      <c r="N64" s="267">
        <v>50</v>
      </c>
      <c r="O64" s="273"/>
      <c r="P64" s="274"/>
    </row>
    <row r="65" spans="1:14" ht="42" customHeight="1" x14ac:dyDescent="0.2">
      <c r="A65" s="355"/>
      <c r="B65" s="393"/>
      <c r="C65" s="399"/>
      <c r="D65" s="463"/>
      <c r="E65" s="346"/>
      <c r="F65" s="91" t="s">
        <v>140</v>
      </c>
      <c r="G65" s="159">
        <v>10.8</v>
      </c>
      <c r="H65" s="160"/>
      <c r="I65" s="161"/>
      <c r="J65" s="161"/>
      <c r="K65" s="249"/>
      <c r="L65" s="268"/>
      <c r="M65" s="268"/>
      <c r="N65" s="268"/>
    </row>
    <row r="66" spans="1:14" ht="24.75" customHeight="1" x14ac:dyDescent="0.2">
      <c r="A66" s="354"/>
      <c r="B66" s="368"/>
      <c r="C66" s="400"/>
      <c r="D66" s="464"/>
      <c r="E66" s="296"/>
      <c r="F66" s="19" t="s">
        <v>7</v>
      </c>
      <c r="G66" s="162">
        <f>SUM(G64:G65)</f>
        <v>70.8</v>
      </c>
      <c r="H66" s="162">
        <f>SUM(H64:H65)</f>
        <v>25.2</v>
      </c>
      <c r="I66" s="162">
        <f>SUM(I64:I64)</f>
        <v>85</v>
      </c>
      <c r="J66" s="162">
        <f>SUM(J64:J64)</f>
        <v>85</v>
      </c>
      <c r="K66" s="221"/>
      <c r="L66" s="222"/>
      <c r="M66" s="222"/>
      <c r="N66" s="223"/>
    </row>
    <row r="67" spans="1:14" ht="24" customHeight="1" x14ac:dyDescent="0.2">
      <c r="A67" s="461" t="s">
        <v>10</v>
      </c>
      <c r="B67" s="356" t="s">
        <v>9</v>
      </c>
      <c r="C67" s="357" t="s">
        <v>13</v>
      </c>
      <c r="D67" s="462" t="s">
        <v>204</v>
      </c>
      <c r="E67" s="359" t="s">
        <v>107</v>
      </c>
      <c r="F67" s="36" t="s">
        <v>11</v>
      </c>
      <c r="G67" s="169"/>
      <c r="H67" s="160">
        <v>10</v>
      </c>
      <c r="I67" s="170">
        <v>5</v>
      </c>
      <c r="J67" s="170"/>
      <c r="K67" s="322" t="s">
        <v>166</v>
      </c>
      <c r="L67" s="297">
        <v>453</v>
      </c>
      <c r="M67" s="297">
        <v>419</v>
      </c>
      <c r="N67" s="297">
        <v>419</v>
      </c>
    </row>
    <row r="68" spans="1:14" ht="29.25" customHeight="1" x14ac:dyDescent="0.2">
      <c r="A68" s="461"/>
      <c r="B68" s="356"/>
      <c r="C68" s="357"/>
      <c r="D68" s="463"/>
      <c r="E68" s="359"/>
      <c r="F68" s="36" t="s">
        <v>24</v>
      </c>
      <c r="G68" s="169"/>
      <c r="H68" s="160">
        <v>10</v>
      </c>
      <c r="I68" s="170">
        <v>5</v>
      </c>
      <c r="J68" s="170"/>
      <c r="K68" s="345"/>
      <c r="L68" s="298"/>
      <c r="M68" s="298"/>
      <c r="N68" s="298"/>
    </row>
    <row r="69" spans="1:14" ht="28.5" customHeight="1" x14ac:dyDescent="0.2">
      <c r="A69" s="461"/>
      <c r="B69" s="356"/>
      <c r="C69" s="357"/>
      <c r="D69" s="463"/>
      <c r="E69" s="359"/>
      <c r="F69" s="36" t="s">
        <v>14</v>
      </c>
      <c r="G69" s="169"/>
      <c r="H69" s="160">
        <v>70</v>
      </c>
      <c r="I69" s="170">
        <v>70</v>
      </c>
      <c r="J69" s="170">
        <v>30</v>
      </c>
      <c r="K69" s="323"/>
      <c r="L69" s="299"/>
      <c r="M69" s="299"/>
      <c r="N69" s="299"/>
    </row>
    <row r="70" spans="1:14" ht="25.5" customHeight="1" x14ac:dyDescent="0.2">
      <c r="A70" s="461"/>
      <c r="B70" s="356"/>
      <c r="C70" s="357"/>
      <c r="D70" s="464"/>
      <c r="E70" s="359"/>
      <c r="F70" s="35" t="s">
        <v>7</v>
      </c>
      <c r="G70" s="162">
        <f>SUM(G67:G69)</f>
        <v>0</v>
      </c>
      <c r="H70" s="162">
        <f>SUM(H67:H69)</f>
        <v>90</v>
      </c>
      <c r="I70" s="162">
        <f>SUM(I67:I69)</f>
        <v>80</v>
      </c>
      <c r="J70" s="162">
        <f>SUM(J67:J69)</f>
        <v>30</v>
      </c>
      <c r="K70" s="31"/>
      <c r="L70" s="32"/>
      <c r="M70" s="32"/>
      <c r="N70" s="33"/>
    </row>
    <row r="71" spans="1:14" ht="22.5" customHeight="1" x14ac:dyDescent="0.2">
      <c r="A71" s="11" t="s">
        <v>10</v>
      </c>
      <c r="B71" s="12" t="s">
        <v>9</v>
      </c>
      <c r="C71" s="239" t="s">
        <v>23</v>
      </c>
      <c r="D71" s="240">
        <f>SUM(D66,D63)</f>
        <v>0</v>
      </c>
      <c r="E71" s="240">
        <f>SUM(E66,E63)</f>
        <v>0</v>
      </c>
      <c r="F71" s="241">
        <f>SUM(F66,F63)</f>
        <v>0</v>
      </c>
      <c r="G71" s="166">
        <f>SUM(G70,G66,G63)</f>
        <v>86.6</v>
      </c>
      <c r="H71" s="166">
        <f>SUM(H70,H66,H63)</f>
        <v>148</v>
      </c>
      <c r="I71" s="166">
        <f>SUM(I70,I66,I63)</f>
        <v>185</v>
      </c>
      <c r="J71" s="166">
        <f>SUM(J70,J66,J63)</f>
        <v>135</v>
      </c>
      <c r="K71" s="250"/>
      <c r="L71" s="251"/>
      <c r="M71" s="251"/>
      <c r="N71" s="252"/>
    </row>
    <row r="72" spans="1:14" ht="21" customHeight="1" x14ac:dyDescent="0.2">
      <c r="A72" s="11" t="s">
        <v>10</v>
      </c>
      <c r="B72" s="12" t="s">
        <v>10</v>
      </c>
      <c r="C72" s="224" t="s">
        <v>27</v>
      </c>
      <c r="D72" s="225"/>
      <c r="E72" s="225"/>
      <c r="F72" s="225"/>
      <c r="G72" s="225"/>
      <c r="H72" s="225"/>
      <c r="I72" s="225"/>
      <c r="J72" s="225"/>
      <c r="K72" s="225"/>
      <c r="L72" s="225"/>
      <c r="M72" s="225"/>
      <c r="N72" s="226"/>
    </row>
    <row r="73" spans="1:14" ht="87" customHeight="1" x14ac:dyDescent="0.2">
      <c r="A73" s="353" t="s">
        <v>10</v>
      </c>
      <c r="B73" s="367" t="s">
        <v>10</v>
      </c>
      <c r="C73" s="398" t="s">
        <v>9</v>
      </c>
      <c r="D73" s="385" t="s">
        <v>28</v>
      </c>
      <c r="E73" s="295" t="s">
        <v>108</v>
      </c>
      <c r="F73" s="15" t="s">
        <v>11</v>
      </c>
      <c r="G73" s="159">
        <v>2</v>
      </c>
      <c r="H73" s="160">
        <v>3</v>
      </c>
      <c r="I73" s="161">
        <v>3</v>
      </c>
      <c r="J73" s="161">
        <v>4</v>
      </c>
      <c r="K73" s="40" t="s">
        <v>182</v>
      </c>
      <c r="L73" s="41" t="s">
        <v>29</v>
      </c>
      <c r="M73" s="41" t="s">
        <v>29</v>
      </c>
      <c r="N73" s="41" t="s">
        <v>29</v>
      </c>
    </row>
    <row r="74" spans="1:14" ht="24" customHeight="1" x14ac:dyDescent="0.2">
      <c r="A74" s="354"/>
      <c r="B74" s="368"/>
      <c r="C74" s="400"/>
      <c r="D74" s="387"/>
      <c r="E74" s="296"/>
      <c r="F74" s="19" t="s">
        <v>7</v>
      </c>
      <c r="G74" s="162">
        <f>SUM(G73:G73)</f>
        <v>2</v>
      </c>
      <c r="H74" s="162">
        <f>SUM(H73:H73)</f>
        <v>3</v>
      </c>
      <c r="I74" s="162">
        <f>SUM(I73:I73)</f>
        <v>3</v>
      </c>
      <c r="J74" s="162">
        <f>SUM(J73:J73)</f>
        <v>4</v>
      </c>
      <c r="K74" s="305"/>
      <c r="L74" s="306"/>
      <c r="M74" s="306"/>
      <c r="N74" s="307"/>
    </row>
    <row r="75" spans="1:14" ht="24.75" customHeight="1" x14ac:dyDescent="0.2">
      <c r="A75" s="20" t="s">
        <v>10</v>
      </c>
      <c r="B75" s="12" t="s">
        <v>10</v>
      </c>
      <c r="C75" s="239" t="s">
        <v>23</v>
      </c>
      <c r="D75" s="240"/>
      <c r="E75" s="240"/>
      <c r="F75" s="241"/>
      <c r="G75" s="166">
        <f>SUM(G74)</f>
        <v>2</v>
      </c>
      <c r="H75" s="166">
        <f>SUM(H74)</f>
        <v>3</v>
      </c>
      <c r="I75" s="166">
        <f>SUM(I74)</f>
        <v>3</v>
      </c>
      <c r="J75" s="166">
        <f>SUM(J74)</f>
        <v>4</v>
      </c>
      <c r="K75" s="250"/>
      <c r="L75" s="251"/>
      <c r="M75" s="251"/>
      <c r="N75" s="252"/>
    </row>
    <row r="76" spans="1:14" ht="19.5" customHeight="1" x14ac:dyDescent="0.2">
      <c r="A76" s="20" t="s">
        <v>10</v>
      </c>
      <c r="B76" s="12" t="s">
        <v>13</v>
      </c>
      <c r="C76" s="224" t="s">
        <v>30</v>
      </c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6"/>
    </row>
    <row r="77" spans="1:14" ht="65.25" customHeight="1" x14ac:dyDescent="0.2">
      <c r="A77" s="353" t="s">
        <v>10</v>
      </c>
      <c r="B77" s="430" t="s">
        <v>13</v>
      </c>
      <c r="C77" s="398" t="s">
        <v>9</v>
      </c>
      <c r="D77" s="333" t="s">
        <v>207</v>
      </c>
      <c r="E77" s="364" t="s">
        <v>31</v>
      </c>
      <c r="F77" s="453" t="s">
        <v>11</v>
      </c>
      <c r="G77" s="427">
        <v>64.2</v>
      </c>
      <c r="H77" s="303">
        <v>109.5</v>
      </c>
      <c r="I77" s="283">
        <v>90</v>
      </c>
      <c r="J77" s="283">
        <v>100</v>
      </c>
      <c r="K77" s="80" t="s">
        <v>183</v>
      </c>
      <c r="L77" s="81">
        <v>1</v>
      </c>
      <c r="M77" s="81">
        <v>1</v>
      </c>
      <c r="N77" s="81">
        <v>1</v>
      </c>
    </row>
    <row r="78" spans="1:14" ht="54.75" customHeight="1" x14ac:dyDescent="0.2">
      <c r="A78" s="355"/>
      <c r="B78" s="431"/>
      <c r="C78" s="399"/>
      <c r="D78" s="334"/>
      <c r="E78" s="365"/>
      <c r="F78" s="457"/>
      <c r="G78" s="429"/>
      <c r="H78" s="304"/>
      <c r="I78" s="284"/>
      <c r="J78" s="284"/>
      <c r="K78" s="55" t="s">
        <v>80</v>
      </c>
      <c r="L78" s="58">
        <v>0.8</v>
      </c>
      <c r="M78" s="58">
        <v>0.8</v>
      </c>
      <c r="N78" s="58">
        <v>0.8</v>
      </c>
    </row>
    <row r="79" spans="1:14" ht="54.75" customHeight="1" x14ac:dyDescent="0.2">
      <c r="A79" s="355"/>
      <c r="B79" s="431"/>
      <c r="C79" s="399"/>
      <c r="D79" s="334"/>
      <c r="E79" s="365"/>
      <c r="F79" s="193" t="s">
        <v>206</v>
      </c>
      <c r="G79" s="191"/>
      <c r="H79" s="194">
        <v>1.4</v>
      </c>
      <c r="I79" s="192"/>
      <c r="J79" s="192"/>
      <c r="K79" s="55"/>
      <c r="L79" s="58"/>
      <c r="M79" s="58"/>
      <c r="N79" s="58"/>
    </row>
    <row r="80" spans="1:14" ht="38.25" customHeight="1" x14ac:dyDescent="0.2">
      <c r="A80" s="355"/>
      <c r="B80" s="431"/>
      <c r="C80" s="399"/>
      <c r="D80" s="334"/>
      <c r="E80" s="365"/>
      <c r="F80" s="443" t="s">
        <v>144</v>
      </c>
      <c r="G80" s="451">
        <v>121.6</v>
      </c>
      <c r="H80" s="433">
        <v>147.30000000000001</v>
      </c>
      <c r="I80" s="290">
        <v>150</v>
      </c>
      <c r="J80" s="290">
        <v>160</v>
      </c>
      <c r="K80" s="55" t="s">
        <v>81</v>
      </c>
      <c r="L80" s="58">
        <v>0.3</v>
      </c>
      <c r="M80" s="58">
        <v>0.3</v>
      </c>
      <c r="N80" s="58">
        <v>0.3</v>
      </c>
    </row>
    <row r="81" spans="1:14" ht="57" customHeight="1" x14ac:dyDescent="0.2">
      <c r="A81" s="355"/>
      <c r="B81" s="431"/>
      <c r="C81" s="399"/>
      <c r="D81" s="334"/>
      <c r="E81" s="365"/>
      <c r="F81" s="444"/>
      <c r="G81" s="452"/>
      <c r="H81" s="434"/>
      <c r="I81" s="291"/>
      <c r="J81" s="291"/>
      <c r="K81" s="55" t="s">
        <v>82</v>
      </c>
      <c r="L81" s="42">
        <v>35</v>
      </c>
      <c r="M81" s="42">
        <v>35</v>
      </c>
      <c r="N81" s="42">
        <v>35</v>
      </c>
    </row>
    <row r="82" spans="1:14" ht="37.5" customHeight="1" x14ac:dyDescent="0.2">
      <c r="A82" s="355"/>
      <c r="B82" s="431"/>
      <c r="C82" s="399"/>
      <c r="D82" s="334"/>
      <c r="E82" s="365"/>
      <c r="F82" s="453" t="s">
        <v>25</v>
      </c>
      <c r="G82" s="427">
        <v>4</v>
      </c>
      <c r="H82" s="303">
        <v>3.2</v>
      </c>
      <c r="I82" s="290">
        <v>3.2</v>
      </c>
      <c r="J82" s="290">
        <v>3.2</v>
      </c>
      <c r="K82" s="445" t="s">
        <v>83</v>
      </c>
      <c r="L82" s="324">
        <v>2</v>
      </c>
      <c r="M82" s="324">
        <v>2</v>
      </c>
      <c r="N82" s="324">
        <v>2</v>
      </c>
    </row>
    <row r="83" spans="1:14" ht="22.5" customHeight="1" x14ac:dyDescent="0.2">
      <c r="A83" s="355"/>
      <c r="B83" s="431"/>
      <c r="C83" s="399"/>
      <c r="D83" s="334"/>
      <c r="E83" s="365"/>
      <c r="F83" s="454"/>
      <c r="G83" s="429"/>
      <c r="H83" s="332"/>
      <c r="I83" s="291"/>
      <c r="J83" s="291"/>
      <c r="K83" s="446"/>
      <c r="L83" s="325"/>
      <c r="M83" s="325"/>
      <c r="N83" s="325"/>
    </row>
    <row r="84" spans="1:14" ht="34.5" customHeight="1" x14ac:dyDescent="0.2">
      <c r="A84" s="355"/>
      <c r="B84" s="431"/>
      <c r="C84" s="399"/>
      <c r="D84" s="334"/>
      <c r="E84" s="365"/>
      <c r="F84" s="63" t="s">
        <v>141</v>
      </c>
      <c r="G84" s="171">
        <v>1.2</v>
      </c>
      <c r="H84" s="172"/>
      <c r="I84" s="173"/>
      <c r="J84" s="173"/>
      <c r="K84" s="441" t="s">
        <v>184</v>
      </c>
      <c r="L84" s="267">
        <v>200</v>
      </c>
      <c r="M84" s="267">
        <v>200</v>
      </c>
      <c r="N84" s="267">
        <v>200</v>
      </c>
    </row>
    <row r="85" spans="1:14" ht="34.5" customHeight="1" x14ac:dyDescent="0.2">
      <c r="A85" s="355"/>
      <c r="B85" s="431"/>
      <c r="C85" s="399"/>
      <c r="D85" s="334"/>
      <c r="E85" s="365"/>
      <c r="F85" s="63" t="s">
        <v>24</v>
      </c>
      <c r="G85" s="171">
        <v>0.9</v>
      </c>
      <c r="H85" s="172"/>
      <c r="I85" s="173"/>
      <c r="J85" s="173"/>
      <c r="K85" s="442"/>
      <c r="L85" s="268"/>
      <c r="M85" s="268"/>
      <c r="N85" s="268"/>
    </row>
    <row r="86" spans="1:14" ht="24" customHeight="1" x14ac:dyDescent="0.2">
      <c r="A86" s="354"/>
      <c r="B86" s="432"/>
      <c r="C86" s="400"/>
      <c r="D86" s="335"/>
      <c r="E86" s="366"/>
      <c r="F86" s="19" t="s">
        <v>7</v>
      </c>
      <c r="G86" s="162">
        <f>SUM(G77:G85)</f>
        <v>191.9</v>
      </c>
      <c r="H86" s="162">
        <f>SUM(H77:H85)</f>
        <v>261.40000000000003</v>
      </c>
      <c r="I86" s="162">
        <f>SUM(I77:I85)</f>
        <v>243.2</v>
      </c>
      <c r="J86" s="162">
        <f>SUM(J77:J85)</f>
        <v>263.2</v>
      </c>
      <c r="K86" s="287"/>
      <c r="L86" s="288"/>
      <c r="M86" s="288"/>
      <c r="N86" s="289"/>
    </row>
    <row r="87" spans="1:14" ht="31.5" customHeight="1" x14ac:dyDescent="0.2">
      <c r="A87" s="353" t="s">
        <v>10</v>
      </c>
      <c r="B87" s="430" t="s">
        <v>13</v>
      </c>
      <c r="C87" s="398" t="s">
        <v>13</v>
      </c>
      <c r="D87" s="333" t="s">
        <v>32</v>
      </c>
      <c r="E87" s="364" t="s">
        <v>66</v>
      </c>
      <c r="F87" s="438" t="s">
        <v>144</v>
      </c>
      <c r="G87" s="427">
        <v>159.25</v>
      </c>
      <c r="H87" s="303">
        <v>167.9</v>
      </c>
      <c r="I87" s="290">
        <v>170</v>
      </c>
      <c r="J87" s="290">
        <v>180</v>
      </c>
      <c r="K87" s="53" t="s">
        <v>84</v>
      </c>
      <c r="L87" s="50">
        <v>200</v>
      </c>
      <c r="M87" s="50">
        <v>200</v>
      </c>
      <c r="N87" s="50">
        <v>200</v>
      </c>
    </row>
    <row r="88" spans="1:14" ht="37.5" customHeight="1" x14ac:dyDescent="0.2">
      <c r="A88" s="355"/>
      <c r="B88" s="431"/>
      <c r="C88" s="399"/>
      <c r="D88" s="334"/>
      <c r="E88" s="365"/>
      <c r="F88" s="439"/>
      <c r="G88" s="428"/>
      <c r="H88" s="331"/>
      <c r="I88" s="447"/>
      <c r="J88" s="447"/>
      <c r="K88" s="53" t="s">
        <v>185</v>
      </c>
      <c r="L88" s="50">
        <v>5</v>
      </c>
      <c r="M88" s="50">
        <v>5</v>
      </c>
      <c r="N88" s="50">
        <v>5</v>
      </c>
    </row>
    <row r="89" spans="1:14" ht="36" customHeight="1" x14ac:dyDescent="0.2">
      <c r="A89" s="355"/>
      <c r="B89" s="431"/>
      <c r="C89" s="399"/>
      <c r="D89" s="334"/>
      <c r="E89" s="365"/>
      <c r="F89" s="439"/>
      <c r="G89" s="428"/>
      <c r="H89" s="331"/>
      <c r="I89" s="447"/>
      <c r="J89" s="447"/>
      <c r="K89" s="53" t="s">
        <v>85</v>
      </c>
      <c r="L89" s="50">
        <v>70</v>
      </c>
      <c r="M89" s="50">
        <v>70</v>
      </c>
      <c r="N89" s="50">
        <v>70</v>
      </c>
    </row>
    <row r="90" spans="1:14" ht="48" customHeight="1" x14ac:dyDescent="0.2">
      <c r="A90" s="355"/>
      <c r="B90" s="431"/>
      <c r="C90" s="399"/>
      <c r="D90" s="334"/>
      <c r="E90" s="365"/>
      <c r="F90" s="440"/>
      <c r="G90" s="429"/>
      <c r="H90" s="332"/>
      <c r="I90" s="291"/>
      <c r="J90" s="291"/>
      <c r="K90" s="53" t="s">
        <v>86</v>
      </c>
      <c r="L90" s="50">
        <v>2000</v>
      </c>
      <c r="M90" s="50">
        <v>2000</v>
      </c>
      <c r="N90" s="50">
        <v>2000</v>
      </c>
    </row>
    <row r="91" spans="1:14" ht="22.5" customHeight="1" x14ac:dyDescent="0.2">
      <c r="A91" s="354"/>
      <c r="B91" s="432"/>
      <c r="C91" s="400"/>
      <c r="D91" s="335"/>
      <c r="E91" s="366"/>
      <c r="F91" s="74" t="s">
        <v>7</v>
      </c>
      <c r="G91" s="174">
        <f>SUM(G87:G90)</f>
        <v>159.25</v>
      </c>
      <c r="H91" s="174">
        <f>SUM(H87:H90)</f>
        <v>167.9</v>
      </c>
      <c r="I91" s="174">
        <f>SUM(I87:I90)</f>
        <v>170</v>
      </c>
      <c r="J91" s="174">
        <f>SUM(J87:J90)</f>
        <v>180</v>
      </c>
      <c r="K91" s="435"/>
      <c r="L91" s="436"/>
      <c r="M91" s="436"/>
      <c r="N91" s="437"/>
    </row>
    <row r="92" spans="1:14" ht="33" customHeight="1" x14ac:dyDescent="0.2">
      <c r="A92" s="43" t="s">
        <v>10</v>
      </c>
      <c r="B92" s="46" t="s">
        <v>13</v>
      </c>
      <c r="C92" s="44" t="s">
        <v>15</v>
      </c>
      <c r="D92" s="333" t="s">
        <v>65</v>
      </c>
      <c r="E92" s="336">
        <v>30060778</v>
      </c>
      <c r="F92" s="339" t="s">
        <v>148</v>
      </c>
      <c r="G92" s="455">
        <v>55.35</v>
      </c>
      <c r="H92" s="341">
        <v>62.4</v>
      </c>
      <c r="I92" s="343">
        <v>80</v>
      </c>
      <c r="J92" s="343">
        <v>80</v>
      </c>
      <c r="K92" s="53" t="s">
        <v>185</v>
      </c>
      <c r="L92" s="50">
        <v>20</v>
      </c>
      <c r="M92" s="51">
        <v>20</v>
      </c>
      <c r="N92" s="51">
        <v>20</v>
      </c>
    </row>
    <row r="93" spans="1:14" ht="34.5" customHeight="1" x14ac:dyDescent="0.2">
      <c r="A93" s="48"/>
      <c r="B93" s="46"/>
      <c r="C93" s="44"/>
      <c r="D93" s="334"/>
      <c r="E93" s="337"/>
      <c r="F93" s="340"/>
      <c r="G93" s="456"/>
      <c r="H93" s="342"/>
      <c r="I93" s="344"/>
      <c r="J93" s="344"/>
      <c r="K93" s="53" t="s">
        <v>87</v>
      </c>
      <c r="L93" s="50">
        <v>40</v>
      </c>
      <c r="M93" s="51">
        <v>40</v>
      </c>
      <c r="N93" s="51">
        <v>40</v>
      </c>
    </row>
    <row r="94" spans="1:14" ht="50.25" customHeight="1" x14ac:dyDescent="0.2">
      <c r="A94" s="48"/>
      <c r="B94" s="46"/>
      <c r="C94" s="44"/>
      <c r="D94" s="334"/>
      <c r="E94" s="337"/>
      <c r="F94" s="37" t="s">
        <v>11</v>
      </c>
      <c r="G94" s="175">
        <v>49.3</v>
      </c>
      <c r="H94" s="176">
        <v>165.3</v>
      </c>
      <c r="I94" s="177">
        <v>170</v>
      </c>
      <c r="J94" s="177">
        <v>170</v>
      </c>
      <c r="K94" s="53" t="s">
        <v>88</v>
      </c>
      <c r="L94" s="51">
        <v>700</v>
      </c>
      <c r="M94" s="51">
        <v>700</v>
      </c>
      <c r="N94" s="51">
        <v>700</v>
      </c>
    </row>
    <row r="95" spans="1:14" ht="24" customHeight="1" x14ac:dyDescent="0.2">
      <c r="A95" s="49"/>
      <c r="B95" s="47"/>
      <c r="C95" s="45"/>
      <c r="D95" s="335"/>
      <c r="E95" s="338"/>
      <c r="F95" s="21" t="s">
        <v>7</v>
      </c>
      <c r="G95" s="178">
        <f>SUM(G92:G94)</f>
        <v>104.65</v>
      </c>
      <c r="H95" s="178">
        <f>SUM(H92:H94)</f>
        <v>227.70000000000002</v>
      </c>
      <c r="I95" s="178">
        <f>SUM(I92:I94)</f>
        <v>250</v>
      </c>
      <c r="J95" s="178">
        <f>SUM(J92:J94)</f>
        <v>250</v>
      </c>
      <c r="K95" s="277"/>
      <c r="L95" s="278"/>
      <c r="M95" s="278"/>
      <c r="N95" s="279"/>
    </row>
    <row r="96" spans="1:14" ht="24.75" customHeight="1" x14ac:dyDescent="0.2">
      <c r="A96" s="20" t="s">
        <v>10</v>
      </c>
      <c r="B96" s="12" t="s">
        <v>13</v>
      </c>
      <c r="C96" s="239" t="s">
        <v>23</v>
      </c>
      <c r="D96" s="240"/>
      <c r="E96" s="240"/>
      <c r="F96" s="241"/>
      <c r="G96" s="179">
        <f>SUM(G86,G91,G95)</f>
        <v>455.79999999999995</v>
      </c>
      <c r="H96" s="179">
        <f>SUM(H86,H91,H95)</f>
        <v>657.00000000000011</v>
      </c>
      <c r="I96" s="179">
        <f>SUM(I86,I91,I95)</f>
        <v>663.2</v>
      </c>
      <c r="J96" s="179">
        <f>SUM(J86,J91,J95)</f>
        <v>693.2</v>
      </c>
      <c r="K96" s="250"/>
      <c r="L96" s="251"/>
      <c r="M96" s="251"/>
      <c r="N96" s="252"/>
    </row>
    <row r="97" spans="1:17" ht="24" customHeight="1" x14ac:dyDescent="0.2">
      <c r="A97" s="11" t="s">
        <v>10</v>
      </c>
      <c r="B97" s="12" t="s">
        <v>15</v>
      </c>
      <c r="C97" s="263" t="s">
        <v>33</v>
      </c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6"/>
    </row>
    <row r="98" spans="1:17" ht="44.25" customHeight="1" x14ac:dyDescent="0.2">
      <c r="A98" s="353" t="s">
        <v>10</v>
      </c>
      <c r="B98" s="367" t="s">
        <v>15</v>
      </c>
      <c r="C98" s="398" t="s">
        <v>9</v>
      </c>
      <c r="D98" s="385" t="s">
        <v>34</v>
      </c>
      <c r="E98" s="295" t="s">
        <v>66</v>
      </c>
      <c r="F98" s="448" t="s">
        <v>148</v>
      </c>
      <c r="G98" s="427">
        <v>14.2</v>
      </c>
      <c r="H98" s="303">
        <v>12.5</v>
      </c>
      <c r="I98" s="292">
        <v>13</v>
      </c>
      <c r="J98" s="292">
        <v>14</v>
      </c>
      <c r="K98" s="54" t="s">
        <v>89</v>
      </c>
      <c r="L98" s="52" t="s">
        <v>72</v>
      </c>
      <c r="M98" s="52" t="s">
        <v>73</v>
      </c>
      <c r="N98" s="52" t="s">
        <v>73</v>
      </c>
    </row>
    <row r="99" spans="1:17" ht="39" customHeight="1" x14ac:dyDescent="0.2">
      <c r="A99" s="355"/>
      <c r="B99" s="393"/>
      <c r="C99" s="399"/>
      <c r="D99" s="386"/>
      <c r="E99" s="346"/>
      <c r="F99" s="449"/>
      <c r="G99" s="428"/>
      <c r="H99" s="331"/>
      <c r="I99" s="293"/>
      <c r="J99" s="293"/>
      <c r="K99" s="54" t="s">
        <v>185</v>
      </c>
      <c r="L99" s="52" t="s">
        <v>74</v>
      </c>
      <c r="M99" s="52" t="s">
        <v>74</v>
      </c>
      <c r="N99" s="52" t="s">
        <v>74</v>
      </c>
    </row>
    <row r="100" spans="1:17" ht="37.5" customHeight="1" x14ac:dyDescent="0.2">
      <c r="A100" s="355"/>
      <c r="B100" s="393"/>
      <c r="C100" s="399"/>
      <c r="D100" s="386"/>
      <c r="E100" s="346"/>
      <c r="F100" s="449"/>
      <c r="G100" s="428"/>
      <c r="H100" s="331"/>
      <c r="I100" s="293"/>
      <c r="J100" s="293"/>
      <c r="K100" s="54" t="s">
        <v>90</v>
      </c>
      <c r="L100" s="52" t="s">
        <v>75</v>
      </c>
      <c r="M100" s="52" t="s">
        <v>75</v>
      </c>
      <c r="N100" s="52" t="s">
        <v>75</v>
      </c>
    </row>
    <row r="101" spans="1:17" ht="42.75" customHeight="1" x14ac:dyDescent="0.2">
      <c r="A101" s="355"/>
      <c r="B101" s="393"/>
      <c r="C101" s="399"/>
      <c r="D101" s="386"/>
      <c r="E101" s="346"/>
      <c r="F101" s="450"/>
      <c r="G101" s="429"/>
      <c r="H101" s="332"/>
      <c r="I101" s="294"/>
      <c r="J101" s="294"/>
      <c r="K101" s="54" t="s">
        <v>91</v>
      </c>
      <c r="L101" s="52" t="s">
        <v>76</v>
      </c>
      <c r="M101" s="52" t="s">
        <v>76</v>
      </c>
      <c r="N101" s="52" t="s">
        <v>76</v>
      </c>
    </row>
    <row r="102" spans="1:17" ht="26.25" customHeight="1" x14ac:dyDescent="0.2">
      <c r="A102" s="354"/>
      <c r="B102" s="368"/>
      <c r="C102" s="400"/>
      <c r="D102" s="387"/>
      <c r="E102" s="296"/>
      <c r="F102" s="16" t="s">
        <v>7</v>
      </c>
      <c r="G102" s="162">
        <f>SUM(G98:G101)</f>
        <v>14.2</v>
      </c>
      <c r="H102" s="162">
        <f>SUM(H98:H101)</f>
        <v>12.5</v>
      </c>
      <c r="I102" s="162">
        <f>SUM(I98:I101)</f>
        <v>13</v>
      </c>
      <c r="J102" s="162">
        <f>SUM(J98:J101)</f>
        <v>14</v>
      </c>
      <c r="K102" s="305"/>
      <c r="L102" s="306"/>
      <c r="M102" s="306"/>
      <c r="N102" s="307"/>
    </row>
    <row r="103" spans="1:17" ht="26.25" customHeight="1" x14ac:dyDescent="0.2">
      <c r="A103" s="20" t="s">
        <v>10</v>
      </c>
      <c r="B103" s="12" t="s">
        <v>15</v>
      </c>
      <c r="C103" s="300" t="s">
        <v>23</v>
      </c>
      <c r="D103" s="301"/>
      <c r="E103" s="301"/>
      <c r="F103" s="302"/>
      <c r="G103" s="180">
        <f>SUM(G102)</f>
        <v>14.2</v>
      </c>
      <c r="H103" s="180">
        <f>SUM(H102)</f>
        <v>12.5</v>
      </c>
      <c r="I103" s="180">
        <f>SUM(I102)</f>
        <v>13</v>
      </c>
      <c r="J103" s="180">
        <f>SUM(J102)</f>
        <v>14</v>
      </c>
      <c r="K103" s="250"/>
      <c r="L103" s="251"/>
      <c r="M103" s="251"/>
      <c r="N103" s="252"/>
    </row>
    <row r="104" spans="1:17" ht="21" customHeight="1" x14ac:dyDescent="0.2">
      <c r="A104" s="20" t="s">
        <v>10</v>
      </c>
      <c r="B104" s="12" t="s">
        <v>17</v>
      </c>
      <c r="C104" s="224" t="s">
        <v>35</v>
      </c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6"/>
    </row>
    <row r="105" spans="1:17" ht="25.5" customHeight="1" x14ac:dyDescent="0.2">
      <c r="A105" s="421" t="s">
        <v>10</v>
      </c>
      <c r="B105" s="367" t="s">
        <v>17</v>
      </c>
      <c r="C105" s="411" t="s">
        <v>9</v>
      </c>
      <c r="D105" s="385" t="s">
        <v>36</v>
      </c>
      <c r="E105" s="408" t="s">
        <v>109</v>
      </c>
      <c r="F105" s="375" t="s">
        <v>24</v>
      </c>
      <c r="G105" s="404"/>
      <c r="H105" s="406"/>
      <c r="I105" s="404">
        <v>40</v>
      </c>
      <c r="J105" s="404">
        <v>40</v>
      </c>
      <c r="K105" s="76" t="s">
        <v>37</v>
      </c>
      <c r="L105" s="38"/>
      <c r="M105" s="38">
        <v>1</v>
      </c>
      <c r="N105" s="38"/>
    </row>
    <row r="106" spans="1:17" ht="32.25" customHeight="1" x14ac:dyDescent="0.2">
      <c r="A106" s="422"/>
      <c r="B106" s="393"/>
      <c r="C106" s="412"/>
      <c r="D106" s="386"/>
      <c r="E106" s="409"/>
      <c r="F106" s="376"/>
      <c r="G106" s="405"/>
      <c r="H106" s="407"/>
      <c r="I106" s="405"/>
      <c r="J106" s="405"/>
      <c r="K106" s="76" t="s">
        <v>94</v>
      </c>
      <c r="L106" s="38"/>
      <c r="M106" s="38"/>
      <c r="N106" s="38">
        <v>10</v>
      </c>
    </row>
    <row r="107" spans="1:17" ht="21" customHeight="1" x14ac:dyDescent="0.2">
      <c r="A107" s="422"/>
      <c r="B107" s="393"/>
      <c r="C107" s="412"/>
      <c r="D107" s="386"/>
      <c r="E107" s="409"/>
      <c r="F107" s="15" t="s">
        <v>11</v>
      </c>
      <c r="G107" s="181"/>
      <c r="H107" s="182"/>
      <c r="I107" s="181"/>
      <c r="J107" s="181"/>
      <c r="K107" s="82"/>
      <c r="L107" s="83"/>
      <c r="M107" s="38"/>
      <c r="N107" s="38"/>
    </row>
    <row r="108" spans="1:17" ht="23.25" customHeight="1" x14ac:dyDescent="0.2">
      <c r="A108" s="423"/>
      <c r="B108" s="368"/>
      <c r="C108" s="413"/>
      <c r="D108" s="387"/>
      <c r="E108" s="410"/>
      <c r="F108" s="16" t="s">
        <v>7</v>
      </c>
      <c r="G108" s="183">
        <f>SUM(G105:G107)</f>
        <v>0</v>
      </c>
      <c r="H108" s="183">
        <f>SUM(H105:H107)</f>
        <v>0</v>
      </c>
      <c r="I108" s="183">
        <f>SUM(I105:I107)</f>
        <v>40</v>
      </c>
      <c r="J108" s="183">
        <f>SUM(J105:J107)</f>
        <v>40</v>
      </c>
      <c r="K108" s="372"/>
      <c r="L108" s="373"/>
      <c r="M108" s="373"/>
      <c r="N108" s="374"/>
    </row>
    <row r="109" spans="1:17" ht="23.25" customHeight="1" x14ac:dyDescent="0.2">
      <c r="A109" s="20" t="s">
        <v>10</v>
      </c>
      <c r="B109" s="12" t="s">
        <v>17</v>
      </c>
      <c r="C109" s="239" t="s">
        <v>23</v>
      </c>
      <c r="D109" s="240"/>
      <c r="E109" s="240"/>
      <c r="F109" s="241"/>
      <c r="G109" s="166">
        <f>SUM(G108)</f>
        <v>0</v>
      </c>
      <c r="H109" s="166">
        <f>SUM(H108)</f>
        <v>0</v>
      </c>
      <c r="I109" s="166">
        <f>SUM(I108)</f>
        <v>40</v>
      </c>
      <c r="J109" s="166">
        <f>SUM(J108)</f>
        <v>40</v>
      </c>
      <c r="K109" s="300"/>
      <c r="L109" s="301"/>
      <c r="M109" s="301"/>
      <c r="N109" s="302"/>
    </row>
    <row r="110" spans="1:17" ht="27" customHeight="1" x14ac:dyDescent="0.2">
      <c r="A110" s="11" t="s">
        <v>10</v>
      </c>
      <c r="B110" s="264" t="s">
        <v>26</v>
      </c>
      <c r="C110" s="265">
        <f>SUM(C71,C96)</f>
        <v>0</v>
      </c>
      <c r="D110" s="265">
        <f>SUM(D71,D96)</f>
        <v>0</v>
      </c>
      <c r="E110" s="265">
        <f>SUM(E71,E96)</f>
        <v>0</v>
      </c>
      <c r="F110" s="266">
        <f>SUM(F71,F96)</f>
        <v>0</v>
      </c>
      <c r="G110" s="184">
        <f>SUM(G71,G75,G96,G103,G109)</f>
        <v>558.6</v>
      </c>
      <c r="H110" s="184">
        <f>SUM(H71,H75,H96,H103,H109)</f>
        <v>820.50000000000011</v>
      </c>
      <c r="I110" s="184">
        <f>SUM(I71,I75,I96,I103,I109)</f>
        <v>904.2</v>
      </c>
      <c r="J110" s="184">
        <f>SUM(J71,J75,J96,J103,J109)</f>
        <v>886.2</v>
      </c>
      <c r="K110" s="401"/>
      <c r="L110" s="402"/>
      <c r="M110" s="402"/>
      <c r="N110" s="403"/>
    </row>
    <row r="111" spans="1:17" ht="24" customHeight="1" x14ac:dyDescent="0.2">
      <c r="A111" s="11" t="s">
        <v>13</v>
      </c>
      <c r="B111" s="347" t="s">
        <v>38</v>
      </c>
      <c r="C111" s="348"/>
      <c r="D111" s="348"/>
      <c r="E111" s="348"/>
      <c r="F111" s="348"/>
      <c r="G111" s="348"/>
      <c r="H111" s="348"/>
      <c r="I111" s="348"/>
      <c r="J111" s="348"/>
      <c r="K111" s="348"/>
      <c r="L111" s="348"/>
      <c r="M111" s="348"/>
      <c r="N111" s="349"/>
      <c r="Q111" s="120"/>
    </row>
    <row r="112" spans="1:17" ht="21" customHeight="1" x14ac:dyDescent="0.2">
      <c r="A112" s="11" t="s">
        <v>13</v>
      </c>
      <c r="B112" s="12" t="s">
        <v>9</v>
      </c>
      <c r="C112" s="224" t="s">
        <v>39</v>
      </c>
      <c r="D112" s="225"/>
      <c r="E112" s="225"/>
      <c r="F112" s="225"/>
      <c r="G112" s="225"/>
      <c r="H112" s="225"/>
      <c r="I112" s="225"/>
      <c r="J112" s="225"/>
      <c r="K112" s="225"/>
      <c r="L112" s="225"/>
      <c r="M112" s="225"/>
      <c r="N112" s="226"/>
    </row>
    <row r="113" spans="1:16" ht="49.5" customHeight="1" x14ac:dyDescent="0.2">
      <c r="A113" s="353" t="s">
        <v>13</v>
      </c>
      <c r="B113" s="367" t="s">
        <v>9</v>
      </c>
      <c r="C113" s="398" t="s">
        <v>9</v>
      </c>
      <c r="D113" s="394" t="s">
        <v>40</v>
      </c>
      <c r="E113" s="295" t="s">
        <v>163</v>
      </c>
      <c r="F113" s="13" t="s">
        <v>11</v>
      </c>
      <c r="G113" s="159">
        <v>4</v>
      </c>
      <c r="H113" s="160">
        <v>23</v>
      </c>
      <c r="I113" s="185">
        <v>19</v>
      </c>
      <c r="J113" s="185">
        <v>19</v>
      </c>
      <c r="K113" s="150" t="s">
        <v>186</v>
      </c>
      <c r="L113" s="121">
        <v>20</v>
      </c>
      <c r="M113" s="133">
        <v>35</v>
      </c>
      <c r="N113" s="133">
        <v>35</v>
      </c>
      <c r="O113" s="271"/>
      <c r="P113" s="272"/>
    </row>
    <row r="114" spans="1:16" ht="31.5" customHeight="1" x14ac:dyDescent="0.2">
      <c r="A114" s="355"/>
      <c r="B114" s="393"/>
      <c r="C114" s="399"/>
      <c r="D114" s="395"/>
      <c r="E114" s="346"/>
      <c r="F114" s="424" t="s">
        <v>140</v>
      </c>
      <c r="G114" s="427"/>
      <c r="H114" s="303"/>
      <c r="I114" s="292"/>
      <c r="J114" s="292"/>
      <c r="K114" s="150" t="s">
        <v>187</v>
      </c>
      <c r="L114" s="205">
        <v>3</v>
      </c>
      <c r="M114" s="205">
        <v>3</v>
      </c>
      <c r="N114" s="205">
        <v>3</v>
      </c>
      <c r="O114" s="271"/>
      <c r="P114" s="272"/>
    </row>
    <row r="115" spans="1:16" ht="31.5" customHeight="1" x14ac:dyDescent="0.2">
      <c r="A115" s="355"/>
      <c r="B115" s="393"/>
      <c r="C115" s="399"/>
      <c r="D115" s="395"/>
      <c r="E115" s="346"/>
      <c r="F115" s="425"/>
      <c r="G115" s="428"/>
      <c r="H115" s="331"/>
      <c r="I115" s="293"/>
      <c r="J115" s="293"/>
      <c r="K115" s="210" t="s">
        <v>217</v>
      </c>
      <c r="L115" s="42">
        <v>5</v>
      </c>
      <c r="M115" s="42">
        <v>5</v>
      </c>
      <c r="N115" s="42">
        <v>5</v>
      </c>
      <c r="O115" s="208"/>
      <c r="P115" s="209"/>
    </row>
    <row r="116" spans="1:16" ht="31.5" customHeight="1" x14ac:dyDescent="0.2">
      <c r="A116" s="355"/>
      <c r="B116" s="393"/>
      <c r="C116" s="399"/>
      <c r="D116" s="395"/>
      <c r="E116" s="346"/>
      <c r="F116" s="426"/>
      <c r="G116" s="429"/>
      <c r="H116" s="332"/>
      <c r="I116" s="294"/>
      <c r="J116" s="294"/>
      <c r="K116" s="210" t="s">
        <v>218</v>
      </c>
      <c r="L116" s="42">
        <v>650</v>
      </c>
      <c r="M116" s="42">
        <v>1900</v>
      </c>
      <c r="N116" s="42">
        <v>1900</v>
      </c>
      <c r="O116" s="208"/>
      <c r="P116" s="209"/>
    </row>
    <row r="117" spans="1:16" ht="25.5" customHeight="1" x14ac:dyDescent="0.2">
      <c r="A117" s="354"/>
      <c r="B117" s="368"/>
      <c r="C117" s="400"/>
      <c r="D117" s="396"/>
      <c r="E117" s="296"/>
      <c r="F117" s="19" t="s">
        <v>7</v>
      </c>
      <c r="G117" s="162">
        <f>SUM(G113:G114)</f>
        <v>4</v>
      </c>
      <c r="H117" s="162">
        <f>SUM(H113:H114)</f>
        <v>23</v>
      </c>
      <c r="I117" s="162">
        <f>SUM(I113:I114)</f>
        <v>19</v>
      </c>
      <c r="J117" s="162">
        <f>SUM(J113:J114)</f>
        <v>19</v>
      </c>
      <c r="K117" s="280"/>
      <c r="L117" s="281"/>
      <c r="M117" s="281"/>
      <c r="N117" s="282"/>
    </row>
    <row r="118" spans="1:16" ht="29.25" customHeight="1" x14ac:dyDescent="0.2">
      <c r="A118" s="353" t="s">
        <v>13</v>
      </c>
      <c r="B118" s="367" t="s">
        <v>9</v>
      </c>
      <c r="C118" s="398" t="s">
        <v>10</v>
      </c>
      <c r="D118" s="394" t="s">
        <v>41</v>
      </c>
      <c r="E118" s="364" t="s">
        <v>216</v>
      </c>
      <c r="F118" s="66" t="s">
        <v>11</v>
      </c>
      <c r="G118" s="156">
        <v>2</v>
      </c>
      <c r="H118" s="157">
        <v>3</v>
      </c>
      <c r="I118" s="158">
        <v>4</v>
      </c>
      <c r="J118" s="158">
        <v>4</v>
      </c>
      <c r="K118" s="149" t="s">
        <v>188</v>
      </c>
      <c r="L118" s="39">
        <v>100</v>
      </c>
      <c r="M118" s="39">
        <v>100</v>
      </c>
      <c r="N118" s="39">
        <v>100</v>
      </c>
    </row>
    <row r="119" spans="1:16" ht="29.25" customHeight="1" x14ac:dyDescent="0.2">
      <c r="A119" s="355"/>
      <c r="B119" s="393"/>
      <c r="C119" s="399"/>
      <c r="D119" s="395"/>
      <c r="E119" s="365"/>
      <c r="F119" s="66"/>
      <c r="G119" s="213"/>
      <c r="H119" s="214"/>
      <c r="I119" s="215"/>
      <c r="J119" s="215"/>
      <c r="K119" s="218" t="s">
        <v>221</v>
      </c>
      <c r="L119" s="141">
        <v>400</v>
      </c>
      <c r="M119" s="141"/>
      <c r="N119" s="141"/>
    </row>
    <row r="120" spans="1:16" ht="27.75" customHeight="1" x14ac:dyDescent="0.2">
      <c r="A120" s="355"/>
      <c r="B120" s="393"/>
      <c r="C120" s="399"/>
      <c r="D120" s="395"/>
      <c r="E120" s="365"/>
      <c r="F120" s="91" t="s">
        <v>140</v>
      </c>
      <c r="G120" s="169"/>
      <c r="H120" s="186"/>
      <c r="I120" s="161"/>
      <c r="J120" s="161"/>
      <c r="K120" s="218" t="s">
        <v>222</v>
      </c>
      <c r="L120" s="141">
        <v>50</v>
      </c>
      <c r="M120" s="141"/>
      <c r="N120" s="141"/>
    </row>
    <row r="121" spans="1:16" ht="24" customHeight="1" x14ac:dyDescent="0.2">
      <c r="A121" s="354"/>
      <c r="B121" s="368"/>
      <c r="C121" s="400"/>
      <c r="D121" s="396"/>
      <c r="E121" s="366"/>
      <c r="F121" s="19" t="s">
        <v>7</v>
      </c>
      <c r="G121" s="162">
        <f>SUM(G118:G120)</f>
        <v>2</v>
      </c>
      <c r="H121" s="162">
        <f>SUM(H118:H120)</f>
        <v>3</v>
      </c>
      <c r="I121" s="162">
        <f>SUM(I118:I120)</f>
        <v>4</v>
      </c>
      <c r="J121" s="162">
        <f>SUM(J118:J120)</f>
        <v>4</v>
      </c>
      <c r="K121" s="221"/>
      <c r="L121" s="222"/>
      <c r="M121" s="222"/>
      <c r="N121" s="223"/>
    </row>
    <row r="122" spans="1:16" ht="57" customHeight="1" x14ac:dyDescent="0.2">
      <c r="A122" s="353" t="s">
        <v>13</v>
      </c>
      <c r="B122" s="367" t="s">
        <v>9</v>
      </c>
      <c r="C122" s="398" t="s">
        <v>13</v>
      </c>
      <c r="D122" s="394" t="s">
        <v>172</v>
      </c>
      <c r="E122" s="295" t="s">
        <v>110</v>
      </c>
      <c r="F122" s="13" t="s">
        <v>11</v>
      </c>
      <c r="G122" s="159">
        <v>6</v>
      </c>
      <c r="H122" s="160">
        <v>17</v>
      </c>
      <c r="I122" s="161">
        <v>15</v>
      </c>
      <c r="J122" s="161">
        <v>15</v>
      </c>
      <c r="K122" s="149" t="s">
        <v>189</v>
      </c>
      <c r="L122" s="39">
        <v>5</v>
      </c>
      <c r="M122" s="39">
        <v>7</v>
      </c>
      <c r="N122" s="39">
        <v>7</v>
      </c>
      <c r="O122" s="275"/>
      <c r="P122" s="276"/>
    </row>
    <row r="123" spans="1:16" ht="24" customHeight="1" x14ac:dyDescent="0.2">
      <c r="A123" s="354"/>
      <c r="B123" s="368"/>
      <c r="C123" s="400"/>
      <c r="D123" s="396"/>
      <c r="E123" s="296"/>
      <c r="F123" s="19" t="s">
        <v>7</v>
      </c>
      <c r="G123" s="183">
        <f>SUM(G122)</f>
        <v>6</v>
      </c>
      <c r="H123" s="183">
        <f>SUM(H122)</f>
        <v>17</v>
      </c>
      <c r="I123" s="183">
        <f>SUM(I122)</f>
        <v>15</v>
      </c>
      <c r="J123" s="183">
        <f>SUM(J122)</f>
        <v>15</v>
      </c>
      <c r="K123" s="221"/>
      <c r="L123" s="222"/>
      <c r="M123" s="222"/>
      <c r="N123" s="223"/>
    </row>
    <row r="124" spans="1:16" ht="24" customHeight="1" x14ac:dyDescent="0.2">
      <c r="A124" s="353" t="s">
        <v>13</v>
      </c>
      <c r="B124" s="356" t="s">
        <v>9</v>
      </c>
      <c r="C124" s="357" t="s">
        <v>15</v>
      </c>
      <c r="D124" s="358" t="s">
        <v>205</v>
      </c>
      <c r="E124" s="359" t="s">
        <v>161</v>
      </c>
      <c r="F124" s="134" t="s">
        <v>11</v>
      </c>
      <c r="G124" s="187"/>
      <c r="H124" s="188">
        <v>1</v>
      </c>
      <c r="I124" s="189">
        <v>0.4</v>
      </c>
      <c r="J124" s="189">
        <v>0.4</v>
      </c>
      <c r="K124" s="361" t="s">
        <v>160</v>
      </c>
      <c r="L124" s="360">
        <v>10</v>
      </c>
      <c r="M124" s="360">
        <v>20</v>
      </c>
      <c r="N124" s="360">
        <v>20</v>
      </c>
    </row>
    <row r="125" spans="1:16" ht="24" customHeight="1" x14ac:dyDescent="0.2">
      <c r="A125" s="355"/>
      <c r="B125" s="356"/>
      <c r="C125" s="357"/>
      <c r="D125" s="358"/>
      <c r="E125" s="359"/>
      <c r="F125" s="134" t="s">
        <v>24</v>
      </c>
      <c r="G125" s="187"/>
      <c r="H125" s="188">
        <v>1</v>
      </c>
      <c r="I125" s="189">
        <v>0.4</v>
      </c>
      <c r="J125" s="189">
        <v>0.4</v>
      </c>
      <c r="K125" s="362"/>
      <c r="L125" s="360"/>
      <c r="M125" s="360"/>
      <c r="N125" s="360"/>
    </row>
    <row r="126" spans="1:16" ht="24" customHeight="1" x14ac:dyDescent="0.2">
      <c r="A126" s="355"/>
      <c r="B126" s="356"/>
      <c r="C126" s="357"/>
      <c r="D126" s="358"/>
      <c r="E126" s="359"/>
      <c r="F126" s="134" t="s">
        <v>14</v>
      </c>
      <c r="G126" s="187"/>
      <c r="H126" s="188">
        <v>6</v>
      </c>
      <c r="I126" s="189">
        <v>6</v>
      </c>
      <c r="J126" s="189">
        <v>6</v>
      </c>
      <c r="K126" s="363"/>
      <c r="L126" s="360"/>
      <c r="M126" s="360"/>
      <c r="N126" s="360"/>
    </row>
    <row r="127" spans="1:16" ht="24" customHeight="1" x14ac:dyDescent="0.2">
      <c r="A127" s="354"/>
      <c r="B127" s="356"/>
      <c r="C127" s="357"/>
      <c r="D127" s="358"/>
      <c r="E127" s="359"/>
      <c r="F127" s="19" t="s">
        <v>7</v>
      </c>
      <c r="G127" s="183"/>
      <c r="H127" s="183">
        <f>SUM(H124:H126)</f>
        <v>8</v>
      </c>
      <c r="I127" s="183">
        <f>SUM(I124:I126)</f>
        <v>6.8</v>
      </c>
      <c r="J127" s="183">
        <f>SUM(J124:J126)</f>
        <v>6.8</v>
      </c>
      <c r="K127" s="31"/>
      <c r="L127" s="32"/>
      <c r="M127" s="32"/>
      <c r="N127" s="33"/>
    </row>
    <row r="128" spans="1:16" ht="18.75" customHeight="1" x14ac:dyDescent="0.2">
      <c r="A128" s="11" t="s">
        <v>13</v>
      </c>
      <c r="B128" s="12" t="s">
        <v>9</v>
      </c>
      <c r="C128" s="239" t="s">
        <v>23</v>
      </c>
      <c r="D128" s="240"/>
      <c r="E128" s="240"/>
      <c r="F128" s="241"/>
      <c r="G128" s="166">
        <f>SUM(G117,G121,G123)</f>
        <v>12</v>
      </c>
      <c r="H128" s="166">
        <f>SUM(H117,H121,H123,H127)</f>
        <v>51</v>
      </c>
      <c r="I128" s="166">
        <f>SUM(I117,I121,I123,I127)</f>
        <v>44.8</v>
      </c>
      <c r="J128" s="166">
        <f>SUM(J117,J121,J123,J127)</f>
        <v>44.8</v>
      </c>
      <c r="K128" s="350"/>
      <c r="L128" s="351"/>
      <c r="M128" s="351"/>
      <c r="N128" s="352"/>
    </row>
    <row r="129" spans="1:24" ht="17.25" customHeight="1" x14ac:dyDescent="0.2">
      <c r="A129" s="11" t="s">
        <v>13</v>
      </c>
      <c r="B129" s="264" t="s">
        <v>26</v>
      </c>
      <c r="C129" s="265"/>
      <c r="D129" s="265"/>
      <c r="E129" s="265"/>
      <c r="F129" s="266"/>
      <c r="G129" s="184">
        <f>SUM(G128)</f>
        <v>12</v>
      </c>
      <c r="H129" s="184">
        <f>SUM(H128)</f>
        <v>51</v>
      </c>
      <c r="I129" s="184">
        <f>SUM(I128)</f>
        <v>44.8</v>
      </c>
      <c r="J129" s="184">
        <f>SUM(J128)</f>
        <v>44.8</v>
      </c>
      <c r="K129" s="369"/>
      <c r="L129" s="370"/>
      <c r="M129" s="370"/>
      <c r="N129" s="371"/>
    </row>
    <row r="130" spans="1:24" ht="21.75" customHeight="1" x14ac:dyDescent="0.2">
      <c r="A130" s="22" t="s">
        <v>9</v>
      </c>
      <c r="B130" s="390" t="s">
        <v>42</v>
      </c>
      <c r="C130" s="391"/>
      <c r="D130" s="391"/>
      <c r="E130" s="391"/>
      <c r="F130" s="392"/>
      <c r="G130" s="190">
        <f>SUM(G129,G110,G58)</f>
        <v>1715.9</v>
      </c>
      <c r="H130" s="190">
        <f>SUM(H129,H110,H58)</f>
        <v>2110.6999999999998</v>
      </c>
      <c r="I130" s="190">
        <f>SUM(I129,I110,I58)</f>
        <v>3564</v>
      </c>
      <c r="J130" s="190">
        <f>SUM(J129,J110,J58)</f>
        <v>3089.7</v>
      </c>
      <c r="K130" s="414"/>
      <c r="L130" s="415"/>
      <c r="M130" s="415"/>
      <c r="N130" s="416"/>
    </row>
    <row r="131" spans="1:24" ht="15.75" customHeight="1" x14ac:dyDescent="0.2">
      <c r="A131" s="1"/>
      <c r="B131" s="1"/>
      <c r="C131" s="1"/>
      <c r="D131" s="1"/>
      <c r="E131" s="1"/>
      <c r="F131" s="2"/>
      <c r="G131" s="1"/>
      <c r="H131" s="1"/>
      <c r="I131" s="1"/>
      <c r="J131" s="1"/>
      <c r="K131" s="1"/>
      <c r="L131" s="1"/>
      <c r="M131" s="1"/>
      <c r="N131" s="1"/>
    </row>
    <row r="132" spans="1:24" ht="34.5" hidden="1" customHeight="1" x14ac:dyDescent="0.2">
      <c r="A132" s="1"/>
      <c r="B132" s="1"/>
      <c r="C132" s="1"/>
      <c r="D132" s="1"/>
      <c r="E132" s="1"/>
      <c r="F132" s="23" t="s">
        <v>11</v>
      </c>
      <c r="G132" s="75">
        <f>SUM(G22+G25+G36+G38+G40+G44+G53+G61+G64+G67+G73+G77+G94+G107+G113+G118+G122+G124)</f>
        <v>214.7</v>
      </c>
      <c r="H132" s="75">
        <f>SUM(H22+H25+H36+H38+H40+H44+H53+H61+H64+H67+H73+H77+H94+H107+H113+H118+H122+H124)</f>
        <v>1538.9999999999998</v>
      </c>
      <c r="I132" s="75">
        <f>SUM(I22+I25+I36+I38+I40+I44+I53+I61+I64+I67+I73+I77+I94+I107+I113+I118+I122+I124)</f>
        <v>526.4</v>
      </c>
      <c r="J132" s="75">
        <f>SUM(J22+J25+J36+J38+J40+J44+J53+J61+J64+J67+J73+J77+J94+J107+J113+J118+J122+J124)</f>
        <v>553.5</v>
      </c>
      <c r="K132" s="1"/>
      <c r="L132" s="1"/>
      <c r="M132" s="1"/>
      <c r="N132" s="1"/>
    </row>
    <row r="133" spans="1:24" ht="25.5" hidden="1" customHeight="1" x14ac:dyDescent="0.2">
      <c r="A133" s="1"/>
      <c r="B133" s="1"/>
      <c r="C133" s="1"/>
      <c r="D133" s="1"/>
      <c r="E133" s="1"/>
      <c r="F133" s="23" t="s">
        <v>102</v>
      </c>
      <c r="G133" s="75">
        <f>SUM(G23+G26+G42+G54+G62+G65+G79+G114+G120)</f>
        <v>320.5</v>
      </c>
      <c r="H133" s="75">
        <f t="shared" ref="H133:J133" si="0">SUM(H23+H26+H42+H54+H62+H65+H79+H114+H120)</f>
        <v>16.399999999999999</v>
      </c>
      <c r="I133" s="75">
        <f t="shared" si="0"/>
        <v>0</v>
      </c>
      <c r="J133" s="75">
        <f t="shared" si="0"/>
        <v>0</v>
      </c>
      <c r="K133" s="1"/>
      <c r="L133" s="1"/>
      <c r="M133" s="1"/>
      <c r="N133" s="1"/>
    </row>
    <row r="134" spans="1:24" ht="23.25" hidden="1" customHeight="1" x14ac:dyDescent="0.2">
      <c r="A134" s="1"/>
      <c r="B134" s="1"/>
      <c r="C134" s="1"/>
      <c r="D134" s="1"/>
      <c r="E134" s="1"/>
      <c r="F134" s="23" t="s">
        <v>143</v>
      </c>
      <c r="G134" s="75">
        <f>SUM(G80,G87,G92,G98)</f>
        <v>350.40000000000003</v>
      </c>
      <c r="H134" s="75">
        <f>SUM(H80,H87,H92,H98)</f>
        <v>390.1</v>
      </c>
      <c r="I134" s="75">
        <f>SUM(I80,I87,I92,I98)</f>
        <v>413</v>
      </c>
      <c r="J134" s="75">
        <f>SUM(J80,J87,J92,J98)</f>
        <v>434</v>
      </c>
      <c r="K134" s="1"/>
      <c r="L134" s="1"/>
      <c r="M134" s="1"/>
      <c r="N134" s="1"/>
    </row>
    <row r="135" spans="1:24" ht="21.75" hidden="1" customHeight="1" x14ac:dyDescent="0.2">
      <c r="A135" s="1"/>
      <c r="B135" s="1"/>
      <c r="C135" s="1"/>
      <c r="D135" s="1"/>
      <c r="E135" s="1"/>
      <c r="F135" s="23" t="s">
        <v>24</v>
      </c>
      <c r="G135" s="75">
        <f>SUM(G45+G50+G52+G68+G85+G105+G125)</f>
        <v>763.4</v>
      </c>
      <c r="H135" s="75">
        <f>SUM(H45+H50+H52+H68+H85+H105+H125)</f>
        <v>11</v>
      </c>
      <c r="I135" s="75">
        <f>SUM(I45+I50+I52+I68+I85+I105+I125)</f>
        <v>767</v>
      </c>
      <c r="J135" s="75">
        <f>SUM(J45+J50+J52+J68+J85+J105+J125)</f>
        <v>762.1</v>
      </c>
      <c r="K135" s="1"/>
      <c r="L135" s="1"/>
      <c r="M135" s="1"/>
      <c r="N135" s="1"/>
    </row>
    <row r="136" spans="1:24" ht="24" hidden="1" customHeight="1" x14ac:dyDescent="0.2">
      <c r="D136" s="3"/>
      <c r="E136" s="1"/>
      <c r="F136" s="23" t="s">
        <v>25</v>
      </c>
      <c r="G136" s="75">
        <f>SUM(G55+G82)</f>
        <v>9.5</v>
      </c>
      <c r="H136" s="75">
        <f>SUM(H55+H82)</f>
        <v>8.6999999999999993</v>
      </c>
      <c r="I136" s="75">
        <f>SUM(I55+I82)</f>
        <v>10.199999999999999</v>
      </c>
      <c r="J136" s="75">
        <f>SUM(J55+J82)</f>
        <v>10.199999999999999</v>
      </c>
      <c r="K136" s="1"/>
      <c r="L136" s="1"/>
      <c r="M136" s="1"/>
      <c r="N136" s="1"/>
    </row>
    <row r="137" spans="1:24" ht="1.5" hidden="1" customHeight="1" x14ac:dyDescent="0.2">
      <c r="D137" s="3"/>
      <c r="E137" s="1"/>
      <c r="F137" s="23" t="s">
        <v>127</v>
      </c>
      <c r="G137" s="75">
        <f>SUM(G84)</f>
        <v>1.2</v>
      </c>
      <c r="H137" s="75">
        <f>SUM(H84)</f>
        <v>0</v>
      </c>
      <c r="I137" s="75">
        <f>SUM(I84)</f>
        <v>0</v>
      </c>
      <c r="J137" s="75">
        <f>SUM(J84)</f>
        <v>0</v>
      </c>
      <c r="K137" s="1"/>
      <c r="L137" s="1"/>
      <c r="M137" s="1"/>
      <c r="N137" s="1"/>
    </row>
    <row r="138" spans="1:24" ht="45" hidden="1" customHeight="1" x14ac:dyDescent="0.2">
      <c r="F138" s="23" t="s">
        <v>64</v>
      </c>
      <c r="G138" s="75">
        <f>SUM(G51)</f>
        <v>56.2</v>
      </c>
      <c r="H138" s="75">
        <f>SUM(H51)</f>
        <v>69.5</v>
      </c>
      <c r="I138" s="75">
        <f>SUM(I51)</f>
        <v>60</v>
      </c>
      <c r="J138" s="75">
        <f>SUM(J51)</f>
        <v>60</v>
      </c>
    </row>
    <row r="139" spans="1:24" ht="31.5" hidden="1" customHeight="1" x14ac:dyDescent="0.2">
      <c r="F139" s="23" t="s">
        <v>12</v>
      </c>
      <c r="G139" s="75">
        <f>SUM(G22+G27+G29+G31+G33+G35)</f>
        <v>0</v>
      </c>
      <c r="H139" s="75">
        <f>SUM(H27+H29+H31+H33+H35)</f>
        <v>0</v>
      </c>
      <c r="I139" s="75">
        <f>SUM(I22+I27+I29+I31+I33+I35)</f>
        <v>1181</v>
      </c>
      <c r="J139" s="75">
        <f>SUM(J22+J27+J29+J31+J33+J35)</f>
        <v>614</v>
      </c>
    </row>
    <row r="140" spans="1:24" ht="28.5" hidden="1" customHeight="1" x14ac:dyDescent="0.2">
      <c r="F140" s="23" t="s">
        <v>14</v>
      </c>
      <c r="G140" s="75">
        <f>SUM(G41+G46+G69+G126)</f>
        <v>0</v>
      </c>
      <c r="H140" s="75">
        <f>SUM(H41+H46+H69+H126)</f>
        <v>76</v>
      </c>
      <c r="I140" s="75">
        <f>SUM(I41+I46+I69+I126)</f>
        <v>606.4</v>
      </c>
      <c r="J140" s="75">
        <f>SUM(J41+J46+J69+J126)</f>
        <v>655.9</v>
      </c>
    </row>
    <row r="141" spans="1:24" ht="20.25" hidden="1" customHeight="1" x14ac:dyDescent="0.2">
      <c r="F141" s="59" t="s">
        <v>95</v>
      </c>
      <c r="G141" s="60">
        <f>SUM(G132:G140)</f>
        <v>1715.9</v>
      </c>
      <c r="H141" s="60">
        <f>SUM(H132:H140)</f>
        <v>2110.6999999999998</v>
      </c>
      <c r="I141" s="60">
        <f>SUM(I132:I140)</f>
        <v>3564.0000000000005</v>
      </c>
      <c r="J141" s="60">
        <f>SUM(J132:J140)</f>
        <v>3089.7000000000003</v>
      </c>
    </row>
    <row r="142" spans="1:24" s="89" customFormat="1" ht="25.5" customHeight="1" x14ac:dyDescent="0.2">
      <c r="A142" s="84"/>
      <c r="B142" s="84"/>
      <c r="C142" s="84"/>
      <c r="D142" s="417" t="s">
        <v>136</v>
      </c>
      <c r="E142" s="418"/>
      <c r="F142" s="418"/>
      <c r="G142" s="418"/>
      <c r="H142" s="418"/>
      <c r="I142" s="85"/>
      <c r="J142" s="85"/>
      <c r="K142" s="86"/>
      <c r="L142" s="86"/>
      <c r="M142" s="86"/>
      <c r="N142" s="86"/>
      <c r="O142" s="87"/>
      <c r="P142" s="88"/>
      <c r="Q142" s="88"/>
      <c r="R142" s="88"/>
      <c r="S142" s="88"/>
      <c r="T142" s="88"/>
      <c r="U142" s="88"/>
      <c r="V142" s="88"/>
      <c r="W142" s="88"/>
      <c r="X142" s="88"/>
    </row>
    <row r="143" spans="1:24" ht="15" x14ac:dyDescent="0.25">
      <c r="I143" s="93"/>
      <c r="J143" s="212" t="s">
        <v>96</v>
      </c>
      <c r="K143" s="93"/>
    </row>
    <row r="144" spans="1:24" ht="66" customHeight="1" x14ac:dyDescent="0.2">
      <c r="A144" s="419" t="s">
        <v>43</v>
      </c>
      <c r="B144" s="420"/>
      <c r="C144" s="420"/>
      <c r="D144" s="420"/>
      <c r="E144" s="420"/>
      <c r="F144" s="94"/>
      <c r="G144" s="103" t="s">
        <v>111</v>
      </c>
      <c r="H144" s="102" t="s">
        <v>171</v>
      </c>
      <c r="I144" s="103" t="s">
        <v>169</v>
      </c>
      <c r="J144" s="103" t="s">
        <v>170</v>
      </c>
      <c r="K144" s="86"/>
      <c r="L144" s="86"/>
      <c r="M144" s="86"/>
      <c r="N144" s="86"/>
      <c r="O144" s="87"/>
      <c r="P144" s="88"/>
      <c r="Q144" s="88"/>
      <c r="R144" s="88"/>
      <c r="S144" s="86"/>
    </row>
    <row r="145" spans="1:19" ht="22.5" customHeight="1" x14ac:dyDescent="0.2">
      <c r="A145" s="95" t="s">
        <v>44</v>
      </c>
      <c r="B145" s="397" t="s">
        <v>112</v>
      </c>
      <c r="C145" s="397"/>
      <c r="D145" s="397"/>
      <c r="E145" s="397"/>
      <c r="F145" s="96"/>
      <c r="G145" s="105">
        <f>SUM(G146:G156)</f>
        <v>1715.9000000000003</v>
      </c>
      <c r="H145" s="104">
        <f>SUM(H146:H156)</f>
        <v>2110.6999999999998</v>
      </c>
      <c r="I145" s="105">
        <f>SUM(I146:I156)</f>
        <v>3564</v>
      </c>
      <c r="J145" s="105">
        <f>SUM(J146:J156)</f>
        <v>3089.7</v>
      </c>
      <c r="K145" s="86"/>
      <c r="L145" s="86"/>
      <c r="M145" s="86"/>
      <c r="N145" s="86"/>
      <c r="O145" s="87"/>
      <c r="P145" s="88"/>
      <c r="Q145" s="88"/>
      <c r="R145" s="88"/>
      <c r="S145" s="86"/>
    </row>
    <row r="146" spans="1:19" ht="24" customHeight="1" x14ac:dyDescent="0.2">
      <c r="A146" s="97" t="s">
        <v>45</v>
      </c>
      <c r="B146" s="381" t="s">
        <v>46</v>
      </c>
      <c r="C146" s="382"/>
      <c r="D146" s="382"/>
      <c r="E146" s="382"/>
      <c r="F146" s="98"/>
      <c r="G146" s="111">
        <f>G132</f>
        <v>214.7</v>
      </c>
      <c r="H146" s="112">
        <f>H132</f>
        <v>1538.9999999999998</v>
      </c>
      <c r="I146" s="92">
        <f>I132</f>
        <v>526.4</v>
      </c>
      <c r="J146" s="92">
        <f>J132</f>
        <v>553.5</v>
      </c>
      <c r="K146" s="86"/>
      <c r="L146" s="86"/>
      <c r="M146" s="86"/>
      <c r="N146" s="86"/>
      <c r="O146" s="87"/>
      <c r="P146" s="88"/>
      <c r="Q146" s="88"/>
      <c r="R146" s="88"/>
      <c r="S146" s="86"/>
    </row>
    <row r="147" spans="1:19" ht="18.75" customHeight="1" x14ac:dyDescent="0.2">
      <c r="A147" s="23" t="s">
        <v>47</v>
      </c>
      <c r="B147" s="381" t="s">
        <v>113</v>
      </c>
      <c r="C147" s="382"/>
      <c r="D147" s="382"/>
      <c r="E147" s="382"/>
      <c r="F147" s="98"/>
      <c r="G147" s="146"/>
      <c r="H147" s="145"/>
      <c r="I147" s="106"/>
      <c r="J147" s="106"/>
      <c r="K147" s="86"/>
      <c r="L147" s="86"/>
      <c r="M147" s="86"/>
      <c r="N147" s="86"/>
      <c r="O147" s="87"/>
      <c r="P147" s="88"/>
      <c r="Q147" s="88"/>
      <c r="R147" s="88"/>
      <c r="S147" s="86"/>
    </row>
    <row r="148" spans="1:19" ht="24.75" customHeight="1" x14ac:dyDescent="0.2">
      <c r="A148" s="23" t="s">
        <v>48</v>
      </c>
      <c r="B148" s="381" t="s">
        <v>114</v>
      </c>
      <c r="C148" s="382"/>
      <c r="D148" s="382"/>
      <c r="E148" s="382"/>
      <c r="F148" s="98"/>
      <c r="G148" s="147">
        <f>G133</f>
        <v>320.5</v>
      </c>
      <c r="H148" s="112">
        <f>H133</f>
        <v>16.399999999999999</v>
      </c>
      <c r="I148" s="92">
        <f>I133</f>
        <v>0</v>
      </c>
      <c r="J148" s="92">
        <f>J133</f>
        <v>0</v>
      </c>
      <c r="K148" s="86"/>
      <c r="L148" s="86"/>
      <c r="M148" s="86"/>
      <c r="N148" s="86"/>
      <c r="O148" s="87"/>
      <c r="P148" s="88"/>
      <c r="Q148" s="88"/>
      <c r="R148" s="88"/>
      <c r="S148" s="86"/>
    </row>
    <row r="149" spans="1:19" ht="21.75" customHeight="1" x14ac:dyDescent="0.2">
      <c r="A149" s="23" t="s">
        <v>49</v>
      </c>
      <c r="B149" s="381" t="s">
        <v>115</v>
      </c>
      <c r="C149" s="382"/>
      <c r="D149" s="382"/>
      <c r="E149" s="382"/>
      <c r="F149" s="98"/>
      <c r="G149" s="111">
        <f>G138</f>
        <v>56.2</v>
      </c>
      <c r="H149" s="112">
        <f>H138</f>
        <v>69.5</v>
      </c>
      <c r="I149" s="92">
        <f>I138</f>
        <v>60</v>
      </c>
      <c r="J149" s="92">
        <f>J138</f>
        <v>60</v>
      </c>
      <c r="K149" s="86"/>
      <c r="L149" s="86"/>
      <c r="M149" s="86"/>
      <c r="N149" s="86"/>
      <c r="O149" s="87"/>
      <c r="P149" s="88"/>
      <c r="Q149" s="88"/>
      <c r="R149" s="88"/>
      <c r="S149" s="86"/>
    </row>
    <row r="150" spans="1:19" ht="34.5" customHeight="1" x14ac:dyDescent="0.2">
      <c r="A150" s="23" t="s">
        <v>50</v>
      </c>
      <c r="B150" s="388" t="s">
        <v>116</v>
      </c>
      <c r="C150" s="389"/>
      <c r="D150" s="389"/>
      <c r="E150" s="389"/>
      <c r="F150" s="98"/>
      <c r="G150" s="111">
        <f t="shared" ref="G150:J151" si="1">G134</f>
        <v>350.40000000000003</v>
      </c>
      <c r="H150" s="112">
        <f t="shared" si="1"/>
        <v>390.1</v>
      </c>
      <c r="I150" s="92">
        <f t="shared" si="1"/>
        <v>413</v>
      </c>
      <c r="J150" s="92">
        <f t="shared" si="1"/>
        <v>434</v>
      </c>
      <c r="K150" s="86"/>
      <c r="L150" s="86"/>
      <c r="M150" s="86"/>
      <c r="N150" s="86"/>
      <c r="O150" s="87"/>
      <c r="P150" s="88"/>
      <c r="Q150" s="88"/>
      <c r="R150" s="88"/>
      <c r="S150" s="86"/>
    </row>
    <row r="151" spans="1:19" ht="27" customHeight="1" x14ac:dyDescent="0.2">
      <c r="A151" s="23" t="s">
        <v>51</v>
      </c>
      <c r="B151" s="381" t="s">
        <v>117</v>
      </c>
      <c r="C151" s="382"/>
      <c r="D151" s="382"/>
      <c r="E151" s="382"/>
      <c r="F151" s="98"/>
      <c r="G151" s="111">
        <f t="shared" si="1"/>
        <v>763.4</v>
      </c>
      <c r="H151" s="112">
        <f t="shared" si="1"/>
        <v>11</v>
      </c>
      <c r="I151" s="92">
        <f t="shared" si="1"/>
        <v>767</v>
      </c>
      <c r="J151" s="92">
        <f t="shared" si="1"/>
        <v>762.1</v>
      </c>
      <c r="K151" s="86"/>
      <c r="L151" s="86"/>
      <c r="M151" s="86"/>
      <c r="N151" s="86"/>
      <c r="O151" s="87"/>
      <c r="P151" s="88"/>
      <c r="Q151" s="88"/>
      <c r="R151" s="88"/>
      <c r="S151" s="86"/>
    </row>
    <row r="152" spans="1:19" ht="33" customHeight="1" x14ac:dyDescent="0.2">
      <c r="A152" s="23" t="s">
        <v>52</v>
      </c>
      <c r="B152" s="388" t="s">
        <v>118</v>
      </c>
      <c r="C152" s="389"/>
      <c r="D152" s="389"/>
      <c r="E152" s="389"/>
      <c r="F152" s="98"/>
      <c r="G152" s="111">
        <f>G139</f>
        <v>0</v>
      </c>
      <c r="H152" s="112">
        <f>H139</f>
        <v>0</v>
      </c>
      <c r="I152" s="92">
        <f>I139</f>
        <v>1181</v>
      </c>
      <c r="J152" s="92">
        <f>J139</f>
        <v>614</v>
      </c>
      <c r="K152" s="86"/>
      <c r="L152" s="86"/>
      <c r="M152" s="86"/>
      <c r="N152" s="86"/>
      <c r="O152" s="87"/>
      <c r="P152" s="88"/>
      <c r="Q152" s="88"/>
      <c r="R152" s="88"/>
      <c r="S152" s="86"/>
    </row>
    <row r="153" spans="1:19" ht="18.75" customHeight="1" x14ac:dyDescent="0.2">
      <c r="A153" s="23" t="s">
        <v>53</v>
      </c>
      <c r="B153" s="152" t="s">
        <v>119</v>
      </c>
      <c r="C153" s="153"/>
      <c r="D153" s="153"/>
      <c r="E153" s="153"/>
      <c r="F153" s="98"/>
      <c r="G153" s="146"/>
      <c r="H153" s="145"/>
      <c r="I153" s="106"/>
      <c r="J153" s="106"/>
      <c r="K153" s="86"/>
      <c r="L153" s="86"/>
      <c r="M153" s="86"/>
      <c r="N153" s="86"/>
      <c r="O153" s="87"/>
      <c r="P153" s="88"/>
      <c r="Q153" s="88"/>
      <c r="R153" s="88"/>
      <c r="S153" s="86"/>
    </row>
    <row r="154" spans="1:19" ht="20.25" customHeight="1" x14ac:dyDescent="0.2">
      <c r="A154" s="23" t="s">
        <v>54</v>
      </c>
      <c r="B154" s="381" t="s">
        <v>120</v>
      </c>
      <c r="C154" s="382"/>
      <c r="D154" s="382"/>
      <c r="E154" s="382"/>
      <c r="F154" s="98"/>
      <c r="G154" s="146">
        <f>G140</f>
        <v>0</v>
      </c>
      <c r="H154" s="112">
        <f>H140</f>
        <v>76</v>
      </c>
      <c r="I154" s="92">
        <f>I140</f>
        <v>606.4</v>
      </c>
      <c r="J154" s="92">
        <f>J140</f>
        <v>655.9</v>
      </c>
      <c r="K154" s="86"/>
      <c r="L154" s="86"/>
      <c r="M154" s="86"/>
      <c r="N154" s="86"/>
      <c r="O154" s="87"/>
      <c r="P154" s="88"/>
      <c r="Q154" s="88"/>
      <c r="R154" s="88"/>
      <c r="S154" s="86"/>
    </row>
    <row r="155" spans="1:19" ht="20.25" customHeight="1" x14ac:dyDescent="0.2">
      <c r="A155" s="23" t="s">
        <v>97</v>
      </c>
      <c r="B155" s="381" t="s">
        <v>121</v>
      </c>
      <c r="C155" s="382"/>
      <c r="D155" s="382"/>
      <c r="E155" s="382"/>
      <c r="F155" s="98"/>
      <c r="G155" s="111">
        <f>G136</f>
        <v>9.5</v>
      </c>
      <c r="H155" s="112">
        <f>H136</f>
        <v>8.6999999999999993</v>
      </c>
      <c r="I155" s="92">
        <f>I136</f>
        <v>10.199999999999999</v>
      </c>
      <c r="J155" s="92">
        <f>J136</f>
        <v>10.199999999999999</v>
      </c>
      <c r="K155" s="86"/>
      <c r="L155" s="86"/>
      <c r="M155" s="86"/>
      <c r="N155" s="86"/>
      <c r="O155" s="87"/>
      <c r="P155" s="88"/>
      <c r="Q155" s="88"/>
      <c r="R155" s="88"/>
      <c r="S155" s="86"/>
    </row>
    <row r="156" spans="1:19" ht="21" customHeight="1" x14ac:dyDescent="0.2">
      <c r="A156" s="23" t="s">
        <v>122</v>
      </c>
      <c r="B156" s="154" t="s">
        <v>123</v>
      </c>
      <c r="C156" s="155"/>
      <c r="D156" s="155"/>
      <c r="E156" s="155"/>
      <c r="F156" s="98"/>
      <c r="G156" s="111">
        <f>G84</f>
        <v>1.2</v>
      </c>
      <c r="H156" s="110">
        <f>H84</f>
        <v>0</v>
      </c>
      <c r="I156" s="92">
        <f>I84</f>
        <v>0</v>
      </c>
      <c r="J156" s="92">
        <f>J84</f>
        <v>0</v>
      </c>
      <c r="K156" s="86"/>
      <c r="L156" s="86"/>
      <c r="M156" s="86"/>
      <c r="N156" s="86"/>
      <c r="O156" s="87"/>
      <c r="P156" s="88"/>
      <c r="Q156" s="88"/>
      <c r="R156" s="88"/>
      <c r="S156" s="86"/>
    </row>
    <row r="157" spans="1:19" ht="20.25" customHeight="1" x14ac:dyDescent="0.2">
      <c r="A157" s="99" t="s">
        <v>55</v>
      </c>
      <c r="B157" s="379" t="s">
        <v>56</v>
      </c>
      <c r="C157" s="380"/>
      <c r="D157" s="380"/>
      <c r="E157" s="380"/>
      <c r="F157" s="100"/>
      <c r="G157" s="105">
        <f>SUM(G158:G160)</f>
        <v>0</v>
      </c>
      <c r="H157" s="105">
        <f>SUM(H158:H160)</f>
        <v>0</v>
      </c>
      <c r="I157" s="105">
        <f>SUM(I158:I160)</f>
        <v>0</v>
      </c>
      <c r="J157" s="105">
        <f>SUM(J158:J160)</f>
        <v>0</v>
      </c>
      <c r="K157" s="86"/>
      <c r="L157" s="86"/>
      <c r="M157" s="86"/>
      <c r="N157" s="86"/>
      <c r="O157" s="87"/>
      <c r="P157" s="88"/>
      <c r="Q157" s="88"/>
      <c r="R157" s="88"/>
      <c r="S157" s="86"/>
    </row>
    <row r="158" spans="1:19" ht="25.5" customHeight="1" x14ac:dyDescent="0.2">
      <c r="A158" s="23" t="s">
        <v>151</v>
      </c>
      <c r="B158" s="381" t="s">
        <v>152</v>
      </c>
      <c r="C158" s="382"/>
      <c r="D158" s="382"/>
      <c r="E158" s="382"/>
      <c r="F158" s="98"/>
      <c r="G158" s="128"/>
      <c r="H158" s="144"/>
      <c r="I158" s="23"/>
      <c r="J158" s="23"/>
      <c r="K158" s="129"/>
    </row>
    <row r="159" spans="1:19" ht="21" customHeight="1" x14ac:dyDescent="0.2">
      <c r="A159" s="130" t="s">
        <v>153</v>
      </c>
      <c r="B159" s="383" t="s">
        <v>154</v>
      </c>
      <c r="C159" s="384"/>
      <c r="D159" s="384"/>
      <c r="E159" s="384"/>
      <c r="F159" s="98"/>
      <c r="G159" s="128"/>
      <c r="H159" s="144"/>
      <c r="I159" s="23"/>
      <c r="J159" s="23"/>
      <c r="K159" s="129"/>
    </row>
    <row r="160" spans="1:19" ht="18.75" customHeight="1" x14ac:dyDescent="0.2">
      <c r="A160" s="130" t="s">
        <v>155</v>
      </c>
      <c r="B160" s="383" t="s">
        <v>156</v>
      </c>
      <c r="C160" s="384"/>
      <c r="D160" s="384"/>
      <c r="E160" s="384"/>
      <c r="F160" s="98"/>
      <c r="G160" s="128"/>
      <c r="H160" s="144"/>
      <c r="I160" s="23"/>
      <c r="J160" s="23"/>
      <c r="K160" s="129"/>
    </row>
    <row r="161" spans="1:19" ht="20.25" customHeight="1" x14ac:dyDescent="0.2">
      <c r="A161" s="377" t="s">
        <v>142</v>
      </c>
      <c r="B161" s="378"/>
      <c r="C161" s="378"/>
      <c r="D161" s="378"/>
      <c r="E161" s="378"/>
      <c r="F161" s="101"/>
      <c r="G161" s="108">
        <f>SUM(G145+G157)</f>
        <v>1715.9000000000003</v>
      </c>
      <c r="H161" s="107">
        <f>SUM(H145+H157)</f>
        <v>2110.6999999999998</v>
      </c>
      <c r="I161" s="108">
        <f>SUM(I145+I157)</f>
        <v>3564</v>
      </c>
      <c r="J161" s="108">
        <f>SUM(J145+J157)</f>
        <v>3089.7</v>
      </c>
      <c r="K161" s="86"/>
      <c r="L161" s="86"/>
      <c r="M161" s="86"/>
      <c r="N161" s="86"/>
      <c r="O161" s="87"/>
      <c r="P161" s="88"/>
      <c r="Q161" s="88"/>
      <c r="R161" s="88"/>
      <c r="S161" s="86"/>
    </row>
    <row r="162" spans="1:19" x14ac:dyDescent="0.2">
      <c r="I162" s="93"/>
      <c r="J162" s="93"/>
      <c r="K162" s="86"/>
      <c r="L162" s="86"/>
      <c r="M162" s="86"/>
      <c r="N162" s="86"/>
      <c r="O162" s="87"/>
      <c r="P162" s="88"/>
      <c r="Q162" s="88"/>
      <c r="R162" s="88"/>
      <c r="S162" s="86"/>
    </row>
    <row r="163" spans="1:19" x14ac:dyDescent="0.2">
      <c r="I163" s="93"/>
      <c r="J163" s="93"/>
      <c r="K163" s="86"/>
      <c r="L163" s="86"/>
      <c r="M163" s="86"/>
      <c r="N163" s="86"/>
      <c r="O163" s="87"/>
      <c r="P163" s="88"/>
      <c r="Q163" s="88"/>
      <c r="R163" s="88"/>
      <c r="S163" s="86"/>
    </row>
    <row r="164" spans="1:19" x14ac:dyDescent="0.2">
      <c r="K164" s="86"/>
      <c r="L164" s="86"/>
      <c r="M164" s="86"/>
      <c r="N164" s="86"/>
      <c r="O164" s="87"/>
      <c r="P164" s="88"/>
      <c r="Q164" s="88"/>
      <c r="R164" s="88"/>
      <c r="S164" s="86"/>
    </row>
    <row r="165" spans="1:19" x14ac:dyDescent="0.2">
      <c r="K165" s="86"/>
      <c r="L165" s="86"/>
      <c r="M165" s="86"/>
      <c r="N165" s="86"/>
      <c r="O165" s="87"/>
      <c r="P165" s="88"/>
      <c r="Q165" s="88"/>
      <c r="R165" s="88"/>
      <c r="S165" s="86"/>
    </row>
    <row r="166" spans="1:19" x14ac:dyDescent="0.2">
      <c r="K166" s="86"/>
      <c r="L166" s="86"/>
      <c r="M166" s="86"/>
      <c r="N166" s="86"/>
      <c r="O166" s="87"/>
      <c r="P166" s="88"/>
      <c r="Q166" s="88"/>
      <c r="R166" s="88"/>
      <c r="S166" s="86"/>
    </row>
  </sheetData>
  <mergeCells count="299">
    <mergeCell ref="K25:K26"/>
    <mergeCell ref="L25:N26"/>
    <mergeCell ref="N22:N23"/>
    <mergeCell ref="K37:N37"/>
    <mergeCell ref="K22:K23"/>
    <mergeCell ref="K34:N34"/>
    <mergeCell ref="K28:N28"/>
    <mergeCell ref="A12:N12"/>
    <mergeCell ref="J1:N1"/>
    <mergeCell ref="J2:N2"/>
    <mergeCell ref="J3:N3"/>
    <mergeCell ref="J4:N4"/>
    <mergeCell ref="J5:N5"/>
    <mergeCell ref="B15:B17"/>
    <mergeCell ref="E22:E24"/>
    <mergeCell ref="C15:C17"/>
    <mergeCell ref="E15:E17"/>
    <mergeCell ref="B20:N20"/>
    <mergeCell ref="C21:N21"/>
    <mergeCell ref="J7:N7"/>
    <mergeCell ref="J8:N8"/>
    <mergeCell ref="J9:N9"/>
    <mergeCell ref="J10:N10"/>
    <mergeCell ref="K14:N14"/>
    <mergeCell ref="A13:N13"/>
    <mergeCell ref="A22:A24"/>
    <mergeCell ref="D15:D17"/>
    <mergeCell ref="K16:K17"/>
    <mergeCell ref="G15:G17"/>
    <mergeCell ref="H15:H17"/>
    <mergeCell ref="A15:A17"/>
    <mergeCell ref="F15:F17"/>
    <mergeCell ref="L16:N16"/>
    <mergeCell ref="J15:J17"/>
    <mergeCell ref="K15:N15"/>
    <mergeCell ref="I15:I17"/>
    <mergeCell ref="M22:M23"/>
    <mergeCell ref="L22:L23"/>
    <mergeCell ref="K24:N24"/>
    <mergeCell ref="A29:A30"/>
    <mergeCell ref="B29:B30"/>
    <mergeCell ref="C29:C30"/>
    <mergeCell ref="B22:B24"/>
    <mergeCell ref="E27:E28"/>
    <mergeCell ref="D25:D28"/>
    <mergeCell ref="E29:E30"/>
    <mergeCell ref="A31:A32"/>
    <mergeCell ref="B31:B32"/>
    <mergeCell ref="C31:C32"/>
    <mergeCell ref="D31:D32"/>
    <mergeCell ref="C22:C24"/>
    <mergeCell ref="D22:D24"/>
    <mergeCell ref="D29:D30"/>
    <mergeCell ref="C25:C28"/>
    <mergeCell ref="B25:B28"/>
    <mergeCell ref="A25:A28"/>
    <mergeCell ref="A50:A56"/>
    <mergeCell ref="B50:B56"/>
    <mergeCell ref="C50:C56"/>
    <mergeCell ref="E50:E56"/>
    <mergeCell ref="B44:B47"/>
    <mergeCell ref="C44:C47"/>
    <mergeCell ref="A33:A34"/>
    <mergeCell ref="B33:B34"/>
    <mergeCell ref="C33:C34"/>
    <mergeCell ref="D33:D34"/>
    <mergeCell ref="C35:C37"/>
    <mergeCell ref="B38:B39"/>
    <mergeCell ref="A44:A47"/>
    <mergeCell ref="E35:E37"/>
    <mergeCell ref="A38:A39"/>
    <mergeCell ref="A35:A37"/>
    <mergeCell ref="A40:A43"/>
    <mergeCell ref="B40:B43"/>
    <mergeCell ref="C40:C43"/>
    <mergeCell ref="D40:D43"/>
    <mergeCell ref="D35:D37"/>
    <mergeCell ref="C38:C39"/>
    <mergeCell ref="B35:B37"/>
    <mergeCell ref="E33:E34"/>
    <mergeCell ref="A61:A63"/>
    <mergeCell ref="B61:B63"/>
    <mergeCell ref="C61:C63"/>
    <mergeCell ref="E61:E63"/>
    <mergeCell ref="C71:F71"/>
    <mergeCell ref="A64:A66"/>
    <mergeCell ref="A67:A70"/>
    <mergeCell ref="B67:B70"/>
    <mergeCell ref="B64:B66"/>
    <mergeCell ref="C67:C70"/>
    <mergeCell ref="C64:C66"/>
    <mergeCell ref="D64:D66"/>
    <mergeCell ref="D61:D63"/>
    <mergeCell ref="D67:D70"/>
    <mergeCell ref="E64:E66"/>
    <mergeCell ref="E67:E70"/>
    <mergeCell ref="A98:A102"/>
    <mergeCell ref="G87:G90"/>
    <mergeCell ref="A73:A74"/>
    <mergeCell ref="B73:B74"/>
    <mergeCell ref="C75:F75"/>
    <mergeCell ref="A77:A86"/>
    <mergeCell ref="B77:B86"/>
    <mergeCell ref="C77:C86"/>
    <mergeCell ref="D77:D86"/>
    <mergeCell ref="G77:G78"/>
    <mergeCell ref="B98:B102"/>
    <mergeCell ref="F98:F101"/>
    <mergeCell ref="C98:C102"/>
    <mergeCell ref="G80:G81"/>
    <mergeCell ref="F82:F83"/>
    <mergeCell ref="G82:G83"/>
    <mergeCell ref="C96:F96"/>
    <mergeCell ref="G98:G101"/>
    <mergeCell ref="D98:D102"/>
    <mergeCell ref="G92:G93"/>
    <mergeCell ref="C73:C74"/>
    <mergeCell ref="D73:D74"/>
    <mergeCell ref="F77:F78"/>
    <mergeCell ref="E77:E86"/>
    <mergeCell ref="A87:A91"/>
    <mergeCell ref="B87:B91"/>
    <mergeCell ref="C87:C91"/>
    <mergeCell ref="D87:D91"/>
    <mergeCell ref="E87:E91"/>
    <mergeCell ref="H82:H83"/>
    <mergeCell ref="H80:H81"/>
    <mergeCell ref="K91:N91"/>
    <mergeCell ref="J82:J83"/>
    <mergeCell ref="N82:N83"/>
    <mergeCell ref="L84:L85"/>
    <mergeCell ref="M84:M85"/>
    <mergeCell ref="N84:N85"/>
    <mergeCell ref="F87:F90"/>
    <mergeCell ref="K84:K85"/>
    <mergeCell ref="F80:F81"/>
    <mergeCell ref="K82:K83"/>
    <mergeCell ref="L82:L83"/>
    <mergeCell ref="M82:M83"/>
    <mergeCell ref="H87:H90"/>
    <mergeCell ref="I87:I90"/>
    <mergeCell ref="I82:I83"/>
    <mergeCell ref="J80:J81"/>
    <mergeCell ref="J87:J90"/>
    <mergeCell ref="B152:E152"/>
    <mergeCell ref="B110:F110"/>
    <mergeCell ref="K110:N110"/>
    <mergeCell ref="K109:N109"/>
    <mergeCell ref="C109:F109"/>
    <mergeCell ref="I105:I106"/>
    <mergeCell ref="H105:H106"/>
    <mergeCell ref="E105:E108"/>
    <mergeCell ref="G105:G106"/>
    <mergeCell ref="C105:C108"/>
    <mergeCell ref="J105:J106"/>
    <mergeCell ref="E113:E117"/>
    <mergeCell ref="C122:C123"/>
    <mergeCell ref="K130:N130"/>
    <mergeCell ref="C128:F128"/>
    <mergeCell ref="N124:N126"/>
    <mergeCell ref="D142:H142"/>
    <mergeCell ref="A144:E144"/>
    <mergeCell ref="A105:A108"/>
    <mergeCell ref="B105:B108"/>
    <mergeCell ref="F114:F116"/>
    <mergeCell ref="G114:G116"/>
    <mergeCell ref="H114:H116"/>
    <mergeCell ref="I114:I116"/>
    <mergeCell ref="A161:E161"/>
    <mergeCell ref="B157:E157"/>
    <mergeCell ref="B155:E155"/>
    <mergeCell ref="B154:E154"/>
    <mergeCell ref="B160:E160"/>
    <mergeCell ref="B159:E159"/>
    <mergeCell ref="D105:D108"/>
    <mergeCell ref="B146:E146"/>
    <mergeCell ref="B147:E147"/>
    <mergeCell ref="B150:E150"/>
    <mergeCell ref="B149:E149"/>
    <mergeCell ref="B148:E148"/>
    <mergeCell ref="B130:F130"/>
    <mergeCell ref="B118:B121"/>
    <mergeCell ref="E122:E123"/>
    <mergeCell ref="D118:D121"/>
    <mergeCell ref="B158:E158"/>
    <mergeCell ref="B151:E151"/>
    <mergeCell ref="B145:E145"/>
    <mergeCell ref="D122:D123"/>
    <mergeCell ref="C118:C121"/>
    <mergeCell ref="B113:B117"/>
    <mergeCell ref="C113:C117"/>
    <mergeCell ref="D113:D117"/>
    <mergeCell ref="C104:N104"/>
    <mergeCell ref="B111:N111"/>
    <mergeCell ref="K128:N128"/>
    <mergeCell ref="C112:N112"/>
    <mergeCell ref="B129:F129"/>
    <mergeCell ref="A122:A123"/>
    <mergeCell ref="A118:A121"/>
    <mergeCell ref="A113:A117"/>
    <mergeCell ref="A124:A127"/>
    <mergeCell ref="B124:B127"/>
    <mergeCell ref="C124:C127"/>
    <mergeCell ref="D124:D127"/>
    <mergeCell ref="E124:E127"/>
    <mergeCell ref="L124:L126"/>
    <mergeCell ref="K124:K126"/>
    <mergeCell ref="E118:E121"/>
    <mergeCell ref="B122:B123"/>
    <mergeCell ref="K123:N123"/>
    <mergeCell ref="M124:M126"/>
    <mergeCell ref="K129:N129"/>
    <mergeCell ref="K121:N121"/>
    <mergeCell ref="K108:N108"/>
    <mergeCell ref="F105:F106"/>
    <mergeCell ref="H98:H101"/>
    <mergeCell ref="D92:D95"/>
    <mergeCell ref="E92:E95"/>
    <mergeCell ref="F92:F93"/>
    <mergeCell ref="H92:H93"/>
    <mergeCell ref="J92:J93"/>
    <mergeCell ref="J98:J101"/>
    <mergeCell ref="I92:I93"/>
    <mergeCell ref="K66:N66"/>
    <mergeCell ref="K71:N71"/>
    <mergeCell ref="N67:N69"/>
    <mergeCell ref="M67:M69"/>
    <mergeCell ref="K74:N74"/>
    <mergeCell ref="K67:K69"/>
    <mergeCell ref="E98:E102"/>
    <mergeCell ref="K30:N30"/>
    <mergeCell ref="K32:N32"/>
    <mergeCell ref="M40:M41"/>
    <mergeCell ref="E31:E32"/>
    <mergeCell ref="D44:D47"/>
    <mergeCell ref="M44:M45"/>
    <mergeCell ref="N44:N45"/>
    <mergeCell ref="N40:N41"/>
    <mergeCell ref="L40:L41"/>
    <mergeCell ref="D50:D56"/>
    <mergeCell ref="C48:F48"/>
    <mergeCell ref="L44:L45"/>
    <mergeCell ref="E38:E39"/>
    <mergeCell ref="D38:D39"/>
    <mergeCell ref="K39:N39"/>
    <mergeCell ref="K53:K54"/>
    <mergeCell ref="L53:L54"/>
    <mergeCell ref="M53:M54"/>
    <mergeCell ref="N53:N54"/>
    <mergeCell ref="K51:K52"/>
    <mergeCell ref="N51:N52"/>
    <mergeCell ref="O113:P114"/>
    <mergeCell ref="O64:P64"/>
    <mergeCell ref="O122:P122"/>
    <mergeCell ref="K103:N103"/>
    <mergeCell ref="K95:N95"/>
    <mergeCell ref="K96:N96"/>
    <mergeCell ref="K117:N117"/>
    <mergeCell ref="J77:J78"/>
    <mergeCell ref="C76:N76"/>
    <mergeCell ref="K86:N86"/>
    <mergeCell ref="I80:I81"/>
    <mergeCell ref="K75:N75"/>
    <mergeCell ref="I77:I78"/>
    <mergeCell ref="J114:J116"/>
    <mergeCell ref="E73:E74"/>
    <mergeCell ref="L64:L65"/>
    <mergeCell ref="M64:M65"/>
    <mergeCell ref="N64:N65"/>
    <mergeCell ref="L67:L69"/>
    <mergeCell ref="C103:F103"/>
    <mergeCell ref="H77:H78"/>
    <mergeCell ref="I98:I101"/>
    <mergeCell ref="K102:N102"/>
    <mergeCell ref="C97:N97"/>
    <mergeCell ref="N61:N62"/>
    <mergeCell ref="M61:M62"/>
    <mergeCell ref="K63:N63"/>
    <mergeCell ref="C72:N72"/>
    <mergeCell ref="K43:N43"/>
    <mergeCell ref="K40:K41"/>
    <mergeCell ref="E40:E43"/>
    <mergeCell ref="K44:K45"/>
    <mergeCell ref="O53:Q54"/>
    <mergeCell ref="C57:F57"/>
    <mergeCell ref="K57:N57"/>
    <mergeCell ref="K58:N58"/>
    <mergeCell ref="K61:K62"/>
    <mergeCell ref="K48:N48"/>
    <mergeCell ref="C49:N49"/>
    <mergeCell ref="B59:N59"/>
    <mergeCell ref="E44:E47"/>
    <mergeCell ref="K56:N56"/>
    <mergeCell ref="C60:N60"/>
    <mergeCell ref="B58:F58"/>
    <mergeCell ref="L61:L62"/>
    <mergeCell ref="K64:K65"/>
    <mergeCell ref="L51:L52"/>
    <mergeCell ref="M51:M52"/>
  </mergeCells>
  <phoneticPr fontId="34" type="noConversion"/>
  <pageMargins left="1.1811023622047245" right="0" top="0.78740157480314965" bottom="0.78740157480314965" header="0.31496062992125984" footer="0.31496062992125984"/>
  <pageSetup paperSize="9" firstPageNumber="153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zoomScale="93" zoomScaleNormal="93" workbookViewId="0">
      <selection activeCell="A6" sqref="A6"/>
    </sheetView>
  </sheetViews>
  <sheetFormatPr defaultColWidth="11.5703125" defaultRowHeight="12.75" x14ac:dyDescent="0.2"/>
  <cols>
    <col min="1" max="1" width="28.28515625" customWidth="1"/>
    <col min="2" max="2" width="55" customWidth="1"/>
    <col min="3" max="3" width="24.42578125" customWidth="1"/>
  </cols>
  <sheetData>
    <row r="2" spans="1:8" s="5" customFormat="1" ht="34.5" customHeight="1" x14ac:dyDescent="0.25">
      <c r="A2" s="520" t="s">
        <v>129</v>
      </c>
      <c r="B2" s="520"/>
      <c r="C2" s="520"/>
      <c r="D2" s="4"/>
    </row>
    <row r="3" spans="1:8" s="5" customFormat="1" ht="12" customHeight="1" x14ac:dyDescent="0.25">
      <c r="A3" s="6"/>
      <c r="B3" s="521"/>
      <c r="C3" s="522"/>
      <c r="D3" s="4"/>
    </row>
    <row r="4" spans="1:8" s="5" customFormat="1" ht="15.75" x14ac:dyDescent="0.25">
      <c r="A4" s="7" t="s">
        <v>57</v>
      </c>
      <c r="B4" s="518" t="s">
        <v>3</v>
      </c>
      <c r="C4" s="519"/>
      <c r="H4" s="4"/>
    </row>
    <row r="5" spans="1:8" s="5" customFormat="1" ht="31.5" customHeight="1" x14ac:dyDescent="0.25">
      <c r="A5" s="8" t="s">
        <v>16</v>
      </c>
      <c r="B5" s="516" t="s">
        <v>131</v>
      </c>
      <c r="C5" s="517"/>
      <c r="H5" s="4"/>
    </row>
    <row r="6" spans="1:8" s="5" customFormat="1" ht="15.75" x14ac:dyDescent="0.25">
      <c r="A6" s="8" t="s">
        <v>17</v>
      </c>
      <c r="B6" s="516" t="s">
        <v>138</v>
      </c>
      <c r="C6" s="517"/>
      <c r="H6" s="4"/>
    </row>
    <row r="7" spans="1:8" s="5" customFormat="1" ht="15.75" x14ac:dyDescent="0.25">
      <c r="A7" s="8" t="s">
        <v>18</v>
      </c>
      <c r="B7" s="516" t="s">
        <v>132</v>
      </c>
      <c r="C7" s="517"/>
      <c r="H7" s="4"/>
    </row>
    <row r="8" spans="1:8" s="5" customFormat="1" ht="15.75" x14ac:dyDescent="0.25">
      <c r="A8" s="8" t="s">
        <v>71</v>
      </c>
      <c r="B8" s="516" t="s">
        <v>133</v>
      </c>
      <c r="C8" s="517"/>
      <c r="H8" s="4"/>
    </row>
    <row r="9" spans="1:8" s="5" customFormat="1" ht="15.75" x14ac:dyDescent="0.25">
      <c r="A9" s="8" t="s">
        <v>130</v>
      </c>
      <c r="B9" s="516" t="s">
        <v>134</v>
      </c>
      <c r="C9" s="517"/>
      <c r="H9" s="4"/>
    </row>
    <row r="10" spans="1:8" s="5" customFormat="1" ht="15.75" x14ac:dyDescent="0.25">
      <c r="A10" s="8" t="s">
        <v>31</v>
      </c>
      <c r="B10" s="116" t="s">
        <v>149</v>
      </c>
      <c r="C10" s="117"/>
      <c r="H10" s="4"/>
    </row>
    <row r="11" spans="1:8" s="5" customFormat="1" ht="15.75" customHeight="1" x14ac:dyDescent="0.25">
      <c r="A11" s="8" t="s">
        <v>58</v>
      </c>
      <c r="B11" s="516" t="s">
        <v>128</v>
      </c>
      <c r="C11" s="517"/>
    </row>
    <row r="12" spans="1:8" s="5" customFormat="1" ht="15.75" customHeight="1" x14ac:dyDescent="0.25">
      <c r="A12" s="7">
        <v>145378272</v>
      </c>
      <c r="B12" s="516" t="s">
        <v>59</v>
      </c>
      <c r="C12" s="517"/>
      <c r="H12" s="4"/>
    </row>
    <row r="13" spans="1:8" s="5" customFormat="1" ht="15.75" customHeight="1" x14ac:dyDescent="0.25">
      <c r="A13" s="7">
        <v>145370763</v>
      </c>
      <c r="B13" s="516" t="s">
        <v>60</v>
      </c>
      <c r="C13" s="517"/>
    </row>
    <row r="14" spans="1:8" s="5" customFormat="1" ht="15.75" customHeight="1" x14ac:dyDescent="0.25">
      <c r="A14" s="7">
        <v>145371299</v>
      </c>
      <c r="B14" s="516" t="s">
        <v>61</v>
      </c>
      <c r="C14" s="517"/>
      <c r="H14" s="4"/>
    </row>
    <row r="15" spans="1:8" s="5" customFormat="1" ht="15.75" customHeight="1" x14ac:dyDescent="0.25">
      <c r="A15" s="7">
        <v>145370959</v>
      </c>
      <c r="B15" s="516" t="s">
        <v>62</v>
      </c>
      <c r="C15" s="517"/>
    </row>
    <row r="16" spans="1:8" s="5" customFormat="1" ht="15.75" x14ac:dyDescent="0.25">
      <c r="A16" s="7">
        <v>191847935</v>
      </c>
      <c r="B16" s="516" t="s">
        <v>63</v>
      </c>
      <c r="C16" s="517"/>
      <c r="H16" s="4"/>
    </row>
    <row r="17" spans="1:8" s="5" customFormat="1" ht="15.75" x14ac:dyDescent="0.25">
      <c r="H17" s="4"/>
    </row>
    <row r="18" spans="1:8" ht="12.95" customHeight="1" x14ac:dyDescent="0.2">
      <c r="A18" s="515" t="s">
        <v>137</v>
      </c>
      <c r="B18" s="515"/>
      <c r="C18" s="515"/>
    </row>
    <row r="19" spans="1:8" s="5" customFormat="1" ht="15.75" customHeight="1" x14ac:dyDescent="0.25">
      <c r="A19"/>
      <c r="B19" s="62"/>
      <c r="C19"/>
    </row>
    <row r="20" spans="1:8" s="5" customFormat="1" ht="15.75" customHeight="1" x14ac:dyDescent="0.25">
      <c r="A20"/>
      <c r="B20"/>
      <c r="C20"/>
    </row>
    <row r="21" spans="1:8" s="5" customFormat="1" ht="15.75" customHeight="1" x14ac:dyDescent="0.25">
      <c r="A21"/>
      <c r="B21"/>
      <c r="C21"/>
    </row>
    <row r="22" spans="1:8" s="5" customFormat="1" ht="15.75" customHeight="1" x14ac:dyDescent="0.25">
      <c r="A22"/>
      <c r="B22"/>
      <c r="C22"/>
    </row>
    <row r="23" spans="1:8" s="5" customFormat="1" ht="15.75" customHeight="1" x14ac:dyDescent="0.25">
      <c r="A23"/>
      <c r="B23" s="71"/>
      <c r="C23"/>
    </row>
    <row r="24" spans="1:8" s="5" customFormat="1" ht="15.75" customHeight="1" x14ac:dyDescent="0.25">
      <c r="A24"/>
      <c r="B24" s="71"/>
      <c r="C24"/>
    </row>
    <row r="25" spans="1:8" s="5" customFormat="1" ht="15.75" customHeight="1" x14ac:dyDescent="0.25">
      <c r="A25"/>
      <c r="B25" s="71"/>
      <c r="C25"/>
    </row>
    <row r="26" spans="1:8" s="5" customFormat="1" ht="15.75" customHeight="1" x14ac:dyDescent="0.25">
      <c r="A26"/>
      <c r="B26" s="71"/>
      <c r="C26"/>
    </row>
    <row r="27" spans="1:8" x14ac:dyDescent="0.2">
      <c r="B27" s="71"/>
    </row>
    <row r="28" spans="1:8" x14ac:dyDescent="0.2">
      <c r="B28" s="71"/>
    </row>
  </sheetData>
  <sheetProtection selectLockedCells="1" selectUnlockedCells="1"/>
  <mergeCells count="15">
    <mergeCell ref="B12:C12"/>
    <mergeCell ref="B8:C8"/>
    <mergeCell ref="B9:C9"/>
    <mergeCell ref="B4:C4"/>
    <mergeCell ref="A2:C2"/>
    <mergeCell ref="B3:C3"/>
    <mergeCell ref="B11:C11"/>
    <mergeCell ref="B5:C5"/>
    <mergeCell ref="B6:C6"/>
    <mergeCell ref="B7:C7"/>
    <mergeCell ref="A18:C18"/>
    <mergeCell ref="B16:C16"/>
    <mergeCell ref="B15:C15"/>
    <mergeCell ref="B14:C14"/>
    <mergeCell ref="B13:C13"/>
  </mergeCells>
  <phoneticPr fontId="21" type="noConversion"/>
  <pageMargins left="1.1811023622047245" right="0.39370078740157483" top="0.78740157480314965" bottom="0.78740157480314965" header="0.31496062992125984" footer="0.31496062992125984"/>
  <pageSetup paperSize="9" firstPageNumber="162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1_c_1_c_1_forma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v.palciauskiene</dc:creator>
  <cp:lastModifiedBy>Rasa Macienė</cp:lastModifiedBy>
  <cp:lastPrinted>2018-08-20T07:18:31Z</cp:lastPrinted>
  <dcterms:created xsi:type="dcterms:W3CDTF">2014-10-31T12:19:15Z</dcterms:created>
  <dcterms:modified xsi:type="dcterms:W3CDTF">2019-02-12T11:14:44Z</dcterms:modified>
</cp:coreProperties>
</file>