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8_2020_SVP_violetai_www\"/>
    </mc:Choice>
  </mc:AlternateContent>
  <bookViews>
    <workbookView xWindow="0" yWindow="0" windowWidth="28800" windowHeight="12435" tabRatio="264"/>
  </bookViews>
  <sheets>
    <sheet name="1c_1c1_forma" sheetId="4" r:id="rId1"/>
    <sheet name="vykdytoju kodai" sheetId="5" r:id="rId2"/>
  </sheets>
  <calcPr calcId="152511"/>
</workbook>
</file>

<file path=xl/calcChain.xml><?xml version="1.0" encoding="utf-8"?>
<calcChain xmlns="http://schemas.openxmlformats.org/spreadsheetml/2006/main">
  <c r="H119" i="4" l="1"/>
  <c r="I119" i="4"/>
  <c r="J119" i="4"/>
  <c r="G119" i="4"/>
  <c r="H120" i="4"/>
  <c r="I120" i="4"/>
  <c r="J120" i="4"/>
  <c r="G120" i="4"/>
  <c r="H25" i="4"/>
  <c r="I25" i="4"/>
  <c r="J25" i="4"/>
  <c r="G25" i="4"/>
  <c r="H126" i="4" l="1"/>
  <c r="H145" i="4" s="1"/>
  <c r="I126" i="4"/>
  <c r="J126" i="4"/>
  <c r="G126" i="4"/>
  <c r="G145" i="4" s="1"/>
  <c r="H125" i="4"/>
  <c r="I125" i="4"/>
  <c r="I138" i="4" s="1"/>
  <c r="J125" i="4"/>
  <c r="G125" i="4"/>
  <c r="G138" i="4" s="1"/>
  <c r="G34" i="4" l="1"/>
  <c r="H34" i="4"/>
  <c r="I34" i="4"/>
  <c r="J34" i="4"/>
  <c r="H142" i="4" l="1"/>
  <c r="I142" i="4"/>
  <c r="J142" i="4"/>
  <c r="G142" i="4"/>
  <c r="H121" i="4"/>
  <c r="I121" i="4"/>
  <c r="J121" i="4"/>
  <c r="G121" i="4"/>
  <c r="H110" i="4"/>
  <c r="I110" i="4"/>
  <c r="J110" i="4"/>
  <c r="G110" i="4"/>
  <c r="H133" i="4"/>
  <c r="J133" i="4"/>
  <c r="G133" i="4"/>
  <c r="H62" i="4"/>
  <c r="I62" i="4"/>
  <c r="J62" i="4"/>
  <c r="H52" i="4"/>
  <c r="I52" i="4"/>
  <c r="J52" i="4"/>
  <c r="H50" i="4"/>
  <c r="I50" i="4"/>
  <c r="J50" i="4"/>
  <c r="H48" i="4"/>
  <c r="I48" i="4"/>
  <c r="J48" i="4"/>
  <c r="H46" i="4"/>
  <c r="I46" i="4"/>
  <c r="J46" i="4"/>
  <c r="H41" i="4"/>
  <c r="I41" i="4"/>
  <c r="J41" i="4"/>
  <c r="H32" i="4"/>
  <c r="I32" i="4"/>
  <c r="J32" i="4"/>
  <c r="H30" i="4"/>
  <c r="I30" i="4"/>
  <c r="J30" i="4"/>
  <c r="H28" i="4"/>
  <c r="I28" i="4"/>
  <c r="J28" i="4"/>
  <c r="G124" i="4"/>
  <c r="G139" i="4" s="1"/>
  <c r="G135" i="4"/>
  <c r="H127" i="4"/>
  <c r="H141" i="4" s="1"/>
  <c r="I127" i="4"/>
  <c r="I141" i="4" s="1"/>
  <c r="J127" i="4"/>
  <c r="G127" i="4"/>
  <c r="G141" i="4" s="1"/>
  <c r="H124" i="4"/>
  <c r="H139" i="4" s="1"/>
  <c r="I124" i="4"/>
  <c r="J124" i="4"/>
  <c r="H123" i="4"/>
  <c r="I123" i="4"/>
  <c r="J123" i="4"/>
  <c r="G123" i="4"/>
  <c r="G134" i="4" s="1"/>
  <c r="H135" i="4"/>
  <c r="I135" i="4"/>
  <c r="J135" i="4"/>
  <c r="G50" i="4"/>
  <c r="G41" i="4"/>
  <c r="J144" i="4"/>
  <c r="I144" i="4"/>
  <c r="H144" i="4"/>
  <c r="G144" i="4"/>
  <c r="H143" i="4"/>
  <c r="G143" i="4"/>
  <c r="I139" i="4"/>
  <c r="J122" i="4"/>
  <c r="I122" i="4"/>
  <c r="H122" i="4"/>
  <c r="G122" i="4"/>
  <c r="J114" i="4"/>
  <c r="I114" i="4"/>
  <c r="H114" i="4"/>
  <c r="H115" i="4" s="1"/>
  <c r="H116" i="4" s="1"/>
  <c r="G114" i="4"/>
  <c r="J115" i="4"/>
  <c r="J116" i="4" s="1"/>
  <c r="J100" i="4"/>
  <c r="J101" i="4" s="1"/>
  <c r="I100" i="4"/>
  <c r="I101" i="4" s="1"/>
  <c r="H100" i="4"/>
  <c r="H101" i="4" s="1"/>
  <c r="G100" i="4"/>
  <c r="G101" i="4" s="1"/>
  <c r="J93" i="4"/>
  <c r="J94" i="4" s="1"/>
  <c r="I93" i="4"/>
  <c r="I94" i="4" s="1"/>
  <c r="H93" i="4"/>
  <c r="H94" i="4" s="1"/>
  <c r="G93" i="4"/>
  <c r="G94" i="4" s="1"/>
  <c r="J89" i="4"/>
  <c r="I89" i="4"/>
  <c r="H89" i="4"/>
  <c r="G89" i="4"/>
  <c r="J86" i="4"/>
  <c r="I86" i="4"/>
  <c r="H86" i="4"/>
  <c r="G86" i="4"/>
  <c r="J83" i="4"/>
  <c r="I83" i="4"/>
  <c r="H83" i="4"/>
  <c r="G83" i="4"/>
  <c r="J79" i="4"/>
  <c r="I79" i="4"/>
  <c r="H79" i="4"/>
  <c r="G79" i="4"/>
  <c r="J76" i="4"/>
  <c r="J90" i="4" s="1"/>
  <c r="I76" i="4"/>
  <c r="I90" i="4" s="1"/>
  <c r="H76" i="4"/>
  <c r="G76" i="4"/>
  <c r="G90" i="4" s="1"/>
  <c r="J65" i="4"/>
  <c r="I65" i="4"/>
  <c r="H65" i="4"/>
  <c r="G65" i="4"/>
  <c r="G62" i="4"/>
  <c r="G52" i="4"/>
  <c r="G48" i="4"/>
  <c r="G46" i="4"/>
  <c r="J36" i="4"/>
  <c r="I36" i="4"/>
  <c r="H36" i="4"/>
  <c r="G36" i="4"/>
  <c r="G32" i="4"/>
  <c r="G30" i="4"/>
  <c r="G28" i="4"/>
  <c r="J22" i="4"/>
  <c r="I22" i="4"/>
  <c r="H22" i="4"/>
  <c r="G22" i="4"/>
  <c r="G42" i="4" l="1"/>
  <c r="G128" i="4"/>
  <c r="J53" i="4"/>
  <c r="I53" i="4"/>
  <c r="I128" i="4"/>
  <c r="I66" i="4"/>
  <c r="J66" i="4"/>
  <c r="J42" i="4"/>
  <c r="J67" i="4" s="1"/>
  <c r="J102" i="4"/>
  <c r="G115" i="4"/>
  <c r="G116" i="4" s="1"/>
  <c r="G102" i="4"/>
  <c r="I42" i="4"/>
  <c r="I67" i="4" s="1"/>
  <c r="G66" i="4"/>
  <c r="I115" i="4"/>
  <c r="I116" i="4" s="1"/>
  <c r="G53" i="4"/>
  <c r="I102" i="4"/>
  <c r="H53" i="4"/>
  <c r="H90" i="4"/>
  <c r="H102" i="4" s="1"/>
  <c r="J128" i="4"/>
  <c r="I133" i="4"/>
  <c r="I132" i="4" s="1"/>
  <c r="I147" i="4" s="1"/>
  <c r="H66" i="4"/>
  <c r="H42" i="4"/>
  <c r="H128" i="4"/>
  <c r="H132" i="4"/>
  <c r="H147" i="4" s="1"/>
  <c r="J132" i="4"/>
  <c r="J147" i="4" s="1"/>
  <c r="G132" i="4"/>
  <c r="G147" i="4" s="1"/>
  <c r="I117" i="4" l="1"/>
  <c r="J117" i="4"/>
  <c r="G67" i="4"/>
  <c r="G117" i="4" s="1"/>
  <c r="H67" i="4"/>
  <c r="H117" i="4" s="1"/>
</calcChain>
</file>

<file path=xl/sharedStrings.xml><?xml version="1.0" encoding="utf-8"?>
<sst xmlns="http://schemas.openxmlformats.org/spreadsheetml/2006/main" count="384" uniqueCount="200">
  <si>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</si>
  <si>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</si>
  <si>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</si>
  <si>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</si>
  <si>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</si>
  <si>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</si>
  <si>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</si>
  <si>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</si>
  <si>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</si>
  <si>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Planas</t>
  </si>
  <si>
    <t>02 Kultūros plėtros programa</t>
  </si>
  <si>
    <t>01</t>
  </si>
  <si>
    <t>Skatinti kultūros prieinamumą įvairioms visuomenės grupėms ir jų dalyvavimą kultūroje puoselėjant kultūros tradicijas bei kultūrinės raiškos įvairovę</t>
  </si>
  <si>
    <t>SB</t>
  </si>
  <si>
    <t>02</t>
  </si>
  <si>
    <t>Skatinti meno kūrėjus</t>
  </si>
  <si>
    <t>04</t>
  </si>
  <si>
    <t>Iš viso uždaviniui</t>
  </si>
  <si>
    <t>Ugdyti ir skatinti miesto gyventojų pilietinį aktyvumą bei tautinį sąmoningumą</t>
  </si>
  <si>
    <t>Užtikrinti valstybinių švenčių organizavimą ir atmintinų datų paminėjimą, puoselėti tautines tradicijas</t>
  </si>
  <si>
    <t>Užtikrinti kultūros paslaugų sklaidą ir prieinamumą gyventojams</t>
  </si>
  <si>
    <t>Iš viso tikslui</t>
  </si>
  <si>
    <t>Rekonstruoti / renovuoti biudžetinių kultūros įstaigų pastatus</t>
  </si>
  <si>
    <t xml:space="preserve">SB </t>
  </si>
  <si>
    <t>ES</t>
  </si>
  <si>
    <t>05</t>
  </si>
  <si>
    <t>06</t>
  </si>
  <si>
    <t>07</t>
  </si>
  <si>
    <t>03</t>
  </si>
  <si>
    <t>Įsteigti Šiaulių menų inkubatorių</t>
  </si>
  <si>
    <t>PS</t>
  </si>
  <si>
    <t xml:space="preserve">Atnaujinti nekilnojamojo kultūros paveldo objektus </t>
  </si>
  <si>
    <t>Iš viso programai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</si>
  <si>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</si>
  <si>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</si>
  <si>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</si>
  <si>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</si>
  <si>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</si>
  <si>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</si>
  <si>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</si>
  <si>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</si>
  <si>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</si>
  <si>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</si>
  <si>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</si>
  <si>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2.</t>
  </si>
  <si>
    <t>Kitos lėšos (KT)</t>
  </si>
  <si>
    <t>Organizuoti plenerą meniniams akcentams sukurti</t>
  </si>
  <si>
    <t>VB</t>
  </si>
  <si>
    <t>VIP</t>
  </si>
  <si>
    <t>SP</t>
  </si>
  <si>
    <t>Viso</t>
  </si>
  <si>
    <t xml:space="preserve">Sukurtų meninių akcentų sk. </t>
  </si>
  <si>
    <t>2018 metai</t>
  </si>
  <si>
    <t>Atnaujinti (modernizuoti) Šiaulių dailės galerijos pastatą (Vilniaus g. 245)</t>
  </si>
  <si>
    <t>1.9.</t>
  </si>
  <si>
    <t>08</t>
  </si>
  <si>
    <t>2019 metai</t>
  </si>
  <si>
    <t>2019 metų išlaidų projektas</t>
  </si>
  <si>
    <t>(1/3)</t>
  </si>
  <si>
    <t>2017 metais patvirtinti asignavimai</t>
  </si>
  <si>
    <t>Paskolų lėšos PS</t>
  </si>
  <si>
    <t>Europos Sąjungos lėšos ES</t>
  </si>
  <si>
    <t>1.10.</t>
  </si>
  <si>
    <t>Įstaigų pajamų lėšos SP</t>
  </si>
  <si>
    <t>1.11.</t>
  </si>
  <si>
    <t>Atlikti Šiaulių miesto kultūros centro „Laiptų galerija“ senojo pastato (P. Bugailiškio namas, Žemaitės g. 83) tvarkomuosius statybos darbus</t>
  </si>
  <si>
    <t>Programų lėšų likutis SB (LIK)</t>
  </si>
  <si>
    <t>Mokinio krepšelio lėšos VB (MK)</t>
  </si>
  <si>
    <t>Lėšos valstybės deleguotoms funkcijoms atlikti VB (VF)</t>
  </si>
  <si>
    <t>Kelių priežiūros programos lėšos VB (KPP)</t>
  </si>
  <si>
    <t>Įstaigų praėjusių metų lėšų likučiai SP (LIK)</t>
  </si>
  <si>
    <t>13</t>
  </si>
  <si>
    <t>13 06  190541679</t>
  </si>
  <si>
    <t>13  06 193309312</t>
  </si>
  <si>
    <t>13 06 193309312</t>
  </si>
  <si>
    <t>Modernizuoti kultūros infrastruktūrą</t>
  </si>
  <si>
    <t>13  05</t>
  </si>
  <si>
    <t>13 20  06 302296711</t>
  </si>
  <si>
    <t xml:space="preserve">Savivaldybės biudžeto lėšos </t>
  </si>
  <si>
    <t>Valstybės investicijų projektų lėšos VB (VIP)</t>
  </si>
  <si>
    <t>Atlikta planuotų darbų proc.</t>
  </si>
  <si>
    <t xml:space="preserve">13 </t>
  </si>
  <si>
    <t>Skatinti jaunimo iniciatyvas</t>
  </si>
  <si>
    <t>09</t>
  </si>
  <si>
    <t xml:space="preserve">14                                1000                   </t>
  </si>
  <si>
    <t>Strateginio veiklos plano vykdytojų kodų klasifikatorius*</t>
  </si>
  <si>
    <t>Programos vykdytojo kodas</t>
  </si>
  <si>
    <t>Pavadinimas</t>
  </si>
  <si>
    <t>Strateginės plėtros ir ekonomikos departamento Ekonomikos ir investicijų skyrius</t>
  </si>
  <si>
    <t>Urbanistinės plėtros ir ūkio departamento Statybos ir renovacijos skyrius</t>
  </si>
  <si>
    <t>Švietimo, kultūros ir sporto departamento Kultūros skyrius</t>
  </si>
  <si>
    <t>* patvirtinta Šiaulių miesto savivaldybės administracijos direktoriaus 2016-10-28  įsakymu Nr. A -1473</t>
  </si>
  <si>
    <t>Urbanistinės plėtros ir ūkio departamento Architektūros, urbanistikos ir paveldosaugos skyrius</t>
  </si>
  <si>
    <t>193309312</t>
  </si>
  <si>
    <t>Šiaulių dailės galerija</t>
  </si>
  <si>
    <t>Šiaulių miesto koncertinė įstaiga „Saulė“</t>
  </si>
  <si>
    <t>Šiaulių kultūros centras</t>
  </si>
  <si>
    <t>Šiaulių miesto kultūros centras „Laiptų galerija“</t>
  </si>
  <si>
    <t>Šiaulių miesto savivaldybės viešoji biblioteka</t>
  </si>
  <si>
    <r>
      <t>Strateginis tikslas 01. Užtikrinti visuomenės poreikius tenkinančių švietimo, kultūros, sporto, sveikatos ir socialinių paslaugų kokybę ir įvairovę</t>
    </r>
    <r>
      <rPr>
        <sz val="12"/>
        <rFont val="Times New Roman"/>
        <family val="1"/>
        <charset val="128"/>
      </rPr>
      <t xml:space="preserve">
</t>
    </r>
  </si>
  <si>
    <t xml:space="preserve">FINANSAVIMO ŠALTINIŲ SUVESTINĖ </t>
  </si>
  <si>
    <t>SP (LIK)</t>
  </si>
  <si>
    <t>VB (VIP)</t>
  </si>
  <si>
    <t>SB (LIK)</t>
  </si>
  <si>
    <t>Iš viso 02 programai  (1 eilutė + 2 eilutė)</t>
  </si>
  <si>
    <t>SB(LIK)</t>
  </si>
  <si>
    <t>Organizuoti grafičių plenerą</t>
  </si>
  <si>
    <t xml:space="preserve">13  </t>
  </si>
  <si>
    <t>Dainų progimnazija</t>
  </si>
  <si>
    <t>Dainų muzikos mokykla</t>
  </si>
  <si>
    <t>13 190532477  191819380</t>
  </si>
  <si>
    <t>20</t>
  </si>
  <si>
    <t>Projektų valdymo skyrius</t>
  </si>
  <si>
    <t>Remti bendruomenių veiklą savivaldybėje</t>
  </si>
  <si>
    <r>
      <t>Skatinti nevyriausybinių organizacijų</t>
    </r>
    <r>
      <rPr>
        <sz val="12"/>
        <color indexed="8"/>
        <rFont val="Times New Roman"/>
        <family val="1"/>
        <charset val="186"/>
      </rPr>
      <t xml:space="preserve"> veiklą bei užtikrinti jų plėtrą</t>
    </r>
  </si>
  <si>
    <t>13 20 06 302296914</t>
  </si>
  <si>
    <t>2020 metų išlaidų projektas</t>
  </si>
  <si>
    <t>2020 metai</t>
  </si>
  <si>
    <t>100</t>
  </si>
  <si>
    <t>2.1.</t>
  </si>
  <si>
    <t>2.2</t>
  </si>
  <si>
    <t>Europos Sąjungos lėšos ES (KT)</t>
  </si>
  <si>
    <t xml:space="preserve">Valstybės biudžeto lėšos VB </t>
  </si>
  <si>
    <t>Atlikti Šiaulių kultūros centro Rėkyvos kultūros namų pastato fasado ir vidaus patalpų remontą</t>
  </si>
  <si>
    <t xml:space="preserve">18                                2000                   </t>
  </si>
  <si>
    <t xml:space="preserve">Įkurta moderni ir interaktyvi 15 vietų užsienio kalbų mokymosi erdvė ir pritaikyta infrastruktūra                                         </t>
  </si>
  <si>
    <t>Įsigyta reikiama įranga proc.</t>
  </si>
  <si>
    <t>Stiprinti miesto įvaizdį ir tapatybę plėtojant pažintinį-kultūrinį turizmą</t>
  </si>
  <si>
    <t>361615 / 65100</t>
  </si>
  <si>
    <t>363803 / 61550</t>
  </si>
  <si>
    <t>366345 / 63800</t>
  </si>
  <si>
    <t>1751 / 34</t>
  </si>
  <si>
    <t>1746 / 35</t>
  </si>
  <si>
    <t>1751 / 36</t>
  </si>
  <si>
    <t>57 / 273</t>
  </si>
  <si>
    <t>58 / 270</t>
  </si>
  <si>
    <t>58 / 274</t>
  </si>
  <si>
    <t xml:space="preserve">Strateginis tikslas 02. Vystyti ir puoselėti gyvenamąją ir viešąją aplinką, patrauklią gyventi, dirbti, tobulėti
</t>
  </si>
  <si>
    <t>Įgyvendinti projektą „Šiaulių menų inkubatoriaus įkūrimas (Elnio g. 25)“</t>
  </si>
  <si>
    <t>SP (LIK.)</t>
  </si>
  <si>
    <t>Įgyvendinti projektą „Kultūros paveldo išsaugojimas ir atgaivinimas sutvarkant dailininko Gerardo Bagdonavičiaus namą (Aušros al. 84)“</t>
  </si>
  <si>
    <t>1</t>
  </si>
  <si>
    <t xml:space="preserve">Strateginis tikslas 03. Plėtoti pažintinį-kultūrinį ir kurti aktyvaus laisvalaikio turizmą
</t>
  </si>
  <si>
    <t>Skatinti Šiaulių miesto kultūros ir meno įvairovę, sklaidą, prieinamumą</t>
  </si>
  <si>
    <t>Koordinuoti valstybinių švenčių, atmintinų datų paminėjimą, svarbių renginių, plenerų organizavimą, puoselėti tautines tradicijas</t>
  </si>
  <si>
    <t>Užtikrinti reprezentacinių Šiaulių miesto festivalių tęstinumą, jų ilgalaikiškumą, dalinį finansavimą, skatinti naujų idėjų, raiškos formų atsiradimą ir raidą</t>
  </si>
  <si>
    <t>2018 metų maksimalių asignavimų planas</t>
  </si>
  <si>
    <t>Užtikrinti kultūros įstaigų veiklą</t>
  </si>
  <si>
    <t>SB (LIK.)</t>
  </si>
  <si>
    <t>13  03 145398346</t>
  </si>
  <si>
    <t>Įgyvendinti projektą „Savivaldybes jungiančios turizmo informacinės infrastruktūros plėtra Šiaulių regione“</t>
  </si>
  <si>
    <t xml:space="preserve"> 13  06 03 188204772</t>
  </si>
  <si>
    <t>13 03   145398346</t>
  </si>
  <si>
    <t>10</t>
  </si>
  <si>
    <t>Užtikrinti miesto kultūrinio gyvenimo gyvybingumą, ugdyti ir skatinti miesto gyventojų ir jaunimo pilietinį aktyvumą bei tautinį sąmoningumą</t>
  </si>
  <si>
    <t xml:space="preserve"> Šiaulių kultūros centro aktualizavimas (Aušros al. 31)</t>
  </si>
  <si>
    <t>Atnaujinti (modernizuoti) Šiaulių miesto koncertinę įstaigą „Saulė“ (Tilžės g. 140), pastato rekonstravimas ir priestato statyba</t>
  </si>
  <si>
    <t xml:space="preserve">Parengtas techninis projektas                                                                     </t>
  </si>
  <si>
    <t xml:space="preserve">Parengtas techninis projektas       </t>
  </si>
  <si>
    <t>Vystyti aktyvaus laisvalaikio turizmą, sukuriant informacinę turizmo infrastruktūrą ir tarpvalstybinį maršrutą</t>
  </si>
  <si>
    <t xml:space="preserve">          tūkst. Eur</t>
  </si>
  <si>
    <t>2017 metų patvirtinti asignavimai</t>
  </si>
  <si>
    <t>2018 metų asignavimų planas</t>
  </si>
  <si>
    <t>2019 metų lėšų projektas</t>
  </si>
  <si>
    <t>2020 metų lėšų projektas</t>
  </si>
  <si>
    <t>Koordinuoti miesto reprezentacijai svarbių renginių organizavimą</t>
  </si>
  <si>
    <t xml:space="preserve"> 22</t>
  </si>
  <si>
    <t>11</t>
  </si>
  <si>
    <t>SB(PS)</t>
  </si>
  <si>
    <t xml:space="preserve">Bibliotekos paslaugų modernizavimas ir sistemų plėtra pasienio regione </t>
  </si>
  <si>
    <t>Finansuotų kultūros projektų sk.</t>
  </si>
  <si>
    <t>Įteiktų premijų ir stipendijų sk.</t>
  </si>
  <si>
    <t>Finansuotų festivalių sk.</t>
  </si>
  <si>
    <t>Surengtų valstybinių švenčių / renginių sk.</t>
  </si>
  <si>
    <t>Sukurtų grafičių sk.</t>
  </si>
  <si>
    <t>Parodų / koncertų sk.</t>
  </si>
  <si>
    <t>Renginių / projektų sk.</t>
  </si>
  <si>
    <t>Lankytojų sk. / dalyvių-žiūrovų sk.</t>
  </si>
  <si>
    <t>Dalyvių sk.</t>
  </si>
  <si>
    <t>Šiaulių turizmo informacijos centro lankytojų sk.</t>
  </si>
  <si>
    <t>Modernizuotų kultūros objektų sk.</t>
  </si>
  <si>
    <t>Parengtas investicijų projektas</t>
  </si>
  <si>
    <t>Parengtas techninis projektas</t>
  </si>
  <si>
    <t>Atlikta objekto remonto, restauravimo ir kapitalinio remonto, keičiant paskirtį į administracinę darbų proc.</t>
  </si>
  <si>
    <t>Įgyvendintų projekto veiklų proc.</t>
  </si>
  <si>
    <t>Įgyvendinta projekto veiklų proc.</t>
  </si>
  <si>
    <t>Valstybės biudžeto lėšos KT(VB)</t>
  </si>
  <si>
    <t xml:space="preserve"> KULTŪROS PLĖTROS PROGRAMOS (Nr. 02) 2018–2020 METŲ VEIKLOS PLANO TIKSLŲ, UŽDAVINIŲ, PRIEMONIŲ, PRIEMONIŲ IŠLAIDŲ IR PRODUKTO KRITERIJŲ SUVESTINĖ</t>
  </si>
  <si>
    <t xml:space="preserve">Finansuotų projektų sk.   dalyvių sk.          </t>
  </si>
  <si>
    <t>KT(VB)</t>
  </si>
  <si>
    <t xml:space="preserve">strateginio veiklos plano Kultūros plėtros </t>
  </si>
  <si>
    <t>priedas</t>
  </si>
  <si>
    <t xml:space="preserve">programos (Nr. 02) </t>
  </si>
  <si>
    <t>Įgyvendinti projektą „Tarptautinis kultūros turizmo kelias – Baltų kelias“</t>
  </si>
  <si>
    <t>PATVIRTINTA</t>
  </si>
  <si>
    <t xml:space="preserve">Šiaulių miesto savivaldybės tarybos </t>
  </si>
  <si>
    <t xml:space="preserve">(Šiaulių miesto savivaldybės tarybos </t>
  </si>
  <si>
    <t>2018 m. vasario 1 d. sprendimu Nr. T-1</t>
  </si>
  <si>
    <r>
      <t>Šîaulių miesto savivaldybės 2018</t>
    </r>
    <r>
      <rPr>
        <sz val="11"/>
        <rFont val="Calibri"/>
        <family val="2"/>
        <charset val="186"/>
      </rPr>
      <t>‒</t>
    </r>
    <r>
      <rPr>
        <sz val="11"/>
        <rFont val="Times New Roman"/>
        <family val="1"/>
        <charset val="186"/>
      </rPr>
      <t>2020 metų</t>
    </r>
  </si>
  <si>
    <t>2018 m. gruodžio 6 d. sprendimo Nr. T-401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</si>
</sst>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.0000\ _L_t_-;\-* #,##0.0000\ _L_t_-;_-* &quot;-&quot;??\ _L_t_-;_-@_-"/>
  </numFmts>
  <fonts count="24"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Arial"/>
      <family val="2"/>
      <charset val="186"/>
    </font>
    <font>
      <sz val="12"/>
      <name val="Times New Roman"/>
      <family val="1"/>
      <charset val="128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1"/>
      <name val="Arial"/>
      <family val="2"/>
      <charset val="186"/>
    </font>
    <font>
      <sz val="8"/>
      <name val="Times New Roman"/>
      <family val="1"/>
      <charset val="186"/>
    </font>
    <font>
      <strike/>
      <sz val="12"/>
      <color indexed="8"/>
      <name val="Times New Roman"/>
      <family val="1"/>
      <charset val="186"/>
    </font>
    <font>
      <strike/>
      <sz val="10"/>
      <name val="Times New Roman"/>
      <family val="1"/>
      <charset val="186"/>
    </font>
    <font>
      <strike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name val="Calibri"/>
      <family val="2"/>
      <charset val="186"/>
    </font>
    <font>
      <sz val="10"/>
      <color rgb="FFFF0000"/>
      <name val="Times New Roman"/>
      <family val="1"/>
      <charset val="186"/>
    </font>
    <font>
      <sz val="9"/>
      <color rgb="FFFF0000"/>
      <name val="Times New Roman"/>
      <family val="1"/>
      <charset val="186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rgb="FFCCFFCC"/>
        <bgColor indexed="27"/>
      </patternFill>
    </fill>
    <fill>
      <patternFill patternType="solid">
        <fgColor rgb="FF8EC3EE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22"/>
      </patternFill>
    </fill>
    <fill>
      <patternFill patternType="solid">
        <fgColor rgb="FF99CCFF"/>
        <bgColor indexed="22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26"/>
      </patternFill>
    </fill>
    <fill>
      <patternFill patternType="solid">
        <fgColor rgb="FFFF99CC"/>
        <bgColor indexed="2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46">
    <xf numFmtId="0" fontId="0" fillId="0" borderId="0" xfId="0"/>
    <xf numFmtId="0" fontId="2" fillId="0" borderId="0" xfId="1" applyFont="1" applyBorder="1"/>
    <xf numFmtId="0" fontId="2" fillId="0" borderId="0" xfId="1" applyFont="1"/>
    <xf numFmtId="0" fontId="4" fillId="0" borderId="1" xfId="1" applyFont="1" applyBorder="1" applyAlignment="1">
      <alignment horizontal="center" vertical="top" wrapText="1"/>
    </xf>
    <xf numFmtId="0" fontId="6" fillId="0" borderId="0" xfId="0" applyFont="1"/>
    <xf numFmtId="0" fontId="2" fillId="0" borderId="0" xfId="0" applyFont="1" applyBorder="1" applyAlignment="1">
      <alignment vertical="top"/>
    </xf>
    <xf numFmtId="0" fontId="2" fillId="0" borderId="1" xfId="0" applyFont="1" applyBorder="1" applyAlignment="1">
      <alignment horizontal="center" vertical="center" textRotation="90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 vertical="top"/>
    </xf>
    <xf numFmtId="164" fontId="9" fillId="9" borderId="1" xfId="0" applyNumberFormat="1" applyFont="1" applyFill="1" applyBorder="1" applyAlignment="1">
      <alignment horizontal="center" vertical="top" wrapText="1"/>
    </xf>
    <xf numFmtId="164" fontId="9" fillId="9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5" borderId="1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164" fontId="10" fillId="5" borderId="1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/>
    </xf>
    <xf numFmtId="164" fontId="9" fillId="6" borderId="1" xfId="0" applyNumberFormat="1" applyFont="1" applyFill="1" applyBorder="1" applyAlignment="1">
      <alignment horizontal="center" vertical="top"/>
    </xf>
    <xf numFmtId="1" fontId="1" fillId="5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/>
    </xf>
    <xf numFmtId="164" fontId="1" fillId="5" borderId="1" xfId="0" applyNumberFormat="1" applyFont="1" applyFill="1" applyBorder="1" applyAlignment="1">
      <alignment vertical="top" wrapText="1"/>
    </xf>
    <xf numFmtId="164" fontId="5" fillId="10" borderId="1" xfId="0" applyNumberFormat="1" applyFont="1" applyFill="1" applyBorder="1" applyAlignment="1">
      <alignment horizontal="center" vertical="top"/>
    </xf>
    <xf numFmtId="164" fontId="2" fillId="11" borderId="1" xfId="0" applyNumberFormat="1" applyFont="1" applyFill="1" applyBorder="1" applyAlignment="1">
      <alignment horizontal="center" vertical="center"/>
    </xf>
    <xf numFmtId="164" fontId="5" fillId="12" borderId="1" xfId="0" applyNumberFormat="1" applyFont="1" applyFill="1" applyBorder="1" applyAlignment="1">
      <alignment horizontal="center" vertical="top"/>
    </xf>
    <xf numFmtId="164" fontId="9" fillId="12" borderId="1" xfId="0" applyNumberFormat="1" applyFont="1" applyFill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top" wrapText="1"/>
    </xf>
    <xf numFmtId="0" fontId="6" fillId="0" borderId="0" xfId="0" applyFont="1" applyAlignment="1"/>
    <xf numFmtId="164" fontId="8" fillId="11" borderId="1" xfId="0" applyNumberFormat="1" applyFont="1" applyFill="1" applyBorder="1" applyAlignment="1">
      <alignment horizontal="center" vertical="top" wrapText="1"/>
    </xf>
    <xf numFmtId="0" fontId="0" fillId="0" borderId="2" xfId="0" applyBorder="1"/>
    <xf numFmtId="0" fontId="2" fillId="0" borderId="1" xfId="0" applyFont="1" applyBorder="1" applyAlignment="1">
      <alignment horizontal="center" vertical="center"/>
    </xf>
    <xf numFmtId="164" fontId="5" fillId="13" borderId="1" xfId="0" applyNumberFormat="1" applyFont="1" applyFill="1" applyBorder="1" applyAlignment="1">
      <alignment horizontal="center" vertical="center"/>
    </xf>
    <xf numFmtId="164" fontId="5" fillId="14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12" fillId="12" borderId="1" xfId="0" applyFont="1" applyFill="1" applyBorder="1" applyAlignment="1">
      <alignment horizontal="center" vertical="top"/>
    </xf>
    <xf numFmtId="0" fontId="12" fillId="12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3" fillId="12" borderId="1" xfId="0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0" xfId="0" applyFont="1" applyFill="1" applyBorder="1"/>
    <xf numFmtId="164" fontId="6" fillId="0" borderId="0" xfId="0" applyNumberFormat="1" applyFont="1"/>
    <xf numFmtId="164" fontId="2" fillId="13" borderId="1" xfId="0" applyNumberFormat="1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164" fontId="12" fillId="11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 vertical="top"/>
    </xf>
    <xf numFmtId="0" fontId="1" fillId="15" borderId="1" xfId="0" applyFont="1" applyFill="1" applyBorder="1" applyAlignment="1">
      <alignment horizontal="center" vertical="top"/>
    </xf>
    <xf numFmtId="164" fontId="16" fillId="11" borderId="1" xfId="0" applyNumberFormat="1" applyFont="1" applyFill="1" applyBorder="1" applyAlignment="1" applyProtection="1">
      <alignment horizontal="center" vertical="top"/>
      <protection locked="0"/>
    </xf>
    <xf numFmtId="164" fontId="8" fillId="11" borderId="1" xfId="0" applyNumberFormat="1" applyFont="1" applyFill="1" applyBorder="1" applyAlignment="1">
      <alignment horizontal="center" vertical="top"/>
    </xf>
    <xf numFmtId="164" fontId="2" fillId="15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left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top"/>
    </xf>
    <xf numFmtId="1" fontId="1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/>
    </xf>
    <xf numFmtId="0" fontId="12" fillId="7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17" fillId="0" borderId="1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49" fontId="5" fillId="16" borderId="1" xfId="0" applyNumberFormat="1" applyFont="1" applyFill="1" applyBorder="1" applyAlignment="1">
      <alignment horizontal="left" vertical="top" wrapText="1"/>
    </xf>
    <xf numFmtId="49" fontId="5" fillId="17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6" fillId="0" borderId="0" xfId="0" applyFont="1" applyBorder="1"/>
    <xf numFmtId="49" fontId="1" fillId="4" borderId="1" xfId="0" applyNumberFormat="1" applyFont="1" applyFill="1" applyBorder="1" applyAlignment="1">
      <alignment horizontal="center" vertical="top"/>
    </xf>
    <xf numFmtId="0" fontId="1" fillId="11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1" fillId="4" borderId="1" xfId="0" applyNumberFormat="1" applyFont="1" applyFill="1" applyBorder="1" applyAlignment="1">
      <alignment horizontal="center" vertical="top"/>
    </xf>
    <xf numFmtId="0" fontId="2" fillId="15" borderId="1" xfId="0" applyFont="1" applyFill="1" applyBorder="1" applyAlignment="1">
      <alignment horizontal="center" vertical="top"/>
    </xf>
    <xf numFmtId="0" fontId="11" fillId="11" borderId="1" xfId="0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 applyProtection="1">
      <alignment horizontal="center" vertical="top"/>
      <protection locked="0"/>
    </xf>
    <xf numFmtId="164" fontId="2" fillId="0" borderId="1" xfId="2" applyNumberFormat="1" applyFont="1" applyFill="1" applyBorder="1" applyAlignment="1">
      <alignment horizontal="center" vertical="top"/>
    </xf>
    <xf numFmtId="0" fontId="12" fillId="11" borderId="1" xfId="0" applyFont="1" applyFill="1" applyBorder="1" applyAlignment="1">
      <alignment horizontal="center" vertical="top" wrapText="1"/>
    </xf>
    <xf numFmtId="164" fontId="2" fillId="11" borderId="1" xfId="0" applyNumberFormat="1" applyFont="1" applyFill="1" applyBorder="1" applyAlignment="1">
      <alignment horizontal="center" vertical="top"/>
    </xf>
    <xf numFmtId="164" fontId="2" fillId="11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/>
    </xf>
    <xf numFmtId="164" fontId="18" fillId="11" borderId="1" xfId="0" applyNumberFormat="1" applyFont="1" applyFill="1" applyBorder="1" applyAlignment="1">
      <alignment horizontal="center" vertical="top" wrapText="1"/>
    </xf>
    <xf numFmtId="49" fontId="5" fillId="16" borderId="1" xfId="0" applyNumberFormat="1" applyFont="1" applyFill="1" applyBorder="1" applyAlignment="1">
      <alignment horizontal="left" vertical="top"/>
    </xf>
    <xf numFmtId="164" fontId="2" fillId="0" borderId="1" xfId="2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5" fillId="13" borderId="1" xfId="0" applyFont="1" applyFill="1" applyBorder="1" applyAlignment="1">
      <alignment horizontal="center" vertical="center"/>
    </xf>
    <xf numFmtId="164" fontId="5" fillId="13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center" vertical="top"/>
    </xf>
    <xf numFmtId="0" fontId="15" fillId="13" borderId="1" xfId="0" applyFont="1" applyFill="1" applyBorder="1" applyAlignment="1">
      <alignment horizontal="center" vertical="top"/>
    </xf>
    <xf numFmtId="164" fontId="5" fillId="14" borderId="1" xfId="0" applyNumberFormat="1" applyFont="1" applyFill="1" applyBorder="1" applyAlignment="1">
      <alignment vertical="center"/>
    </xf>
    <xf numFmtId="0" fontId="0" fillId="0" borderId="0" xfId="0" applyFill="1" applyBorder="1"/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4" fillId="0" borderId="0" xfId="0" applyFont="1" applyBorder="1"/>
    <xf numFmtId="0" fontId="0" fillId="0" borderId="0" xfId="0" applyBorder="1"/>
    <xf numFmtId="0" fontId="6" fillId="0" borderId="0" xfId="0" applyFont="1" applyBorder="1" applyAlignment="1">
      <alignment horizontal="center"/>
    </xf>
    <xf numFmtId="0" fontId="14" fillId="11" borderId="0" xfId="0" applyFont="1" applyFill="1" applyBorder="1"/>
    <xf numFmtId="0" fontId="1" fillId="15" borderId="1" xfId="0" applyFont="1" applyFill="1" applyBorder="1" applyAlignment="1">
      <alignment horizontal="center" vertical="top"/>
    </xf>
    <xf numFmtId="164" fontId="2" fillId="11" borderId="1" xfId="0" applyNumberFormat="1" applyFont="1" applyFill="1" applyBorder="1" applyAlignment="1">
      <alignment horizontal="center" vertical="top" wrapText="1"/>
    </xf>
    <xf numFmtId="164" fontId="2" fillId="11" borderId="1" xfId="0" applyNumberFormat="1" applyFont="1" applyFill="1" applyBorder="1" applyAlignment="1">
      <alignment horizontal="center" vertical="top"/>
    </xf>
    <xf numFmtId="164" fontId="8" fillId="11" borderId="1" xfId="0" applyNumberFormat="1" applyFont="1" applyFill="1" applyBorder="1" applyAlignment="1">
      <alignment horizontal="center" vertical="top"/>
    </xf>
    <xf numFmtId="0" fontId="12" fillId="11" borderId="1" xfId="0" applyFont="1" applyFill="1" applyBorder="1" applyAlignment="1">
      <alignment horizontal="center" vertical="top" wrapText="1"/>
    </xf>
    <xf numFmtId="164" fontId="8" fillId="13" borderId="1" xfId="0" applyNumberFormat="1" applyFont="1" applyFill="1" applyBorder="1" applyAlignment="1">
      <alignment horizontal="center" vertical="top"/>
    </xf>
    <xf numFmtId="164" fontId="2" fillId="13" borderId="1" xfId="0" applyNumberFormat="1" applyFont="1" applyFill="1" applyBorder="1" applyAlignment="1">
      <alignment horizontal="center" vertical="top"/>
    </xf>
    <xf numFmtId="164" fontId="2" fillId="13" borderId="1" xfId="0" applyNumberFormat="1" applyFont="1" applyFill="1" applyBorder="1" applyAlignment="1">
      <alignment horizontal="center" vertical="top" wrapText="1"/>
    </xf>
    <xf numFmtId="164" fontId="19" fillId="13" borderId="1" xfId="0" applyNumberFormat="1" applyFont="1" applyFill="1" applyBorder="1" applyAlignment="1">
      <alignment horizontal="center" vertical="top" wrapText="1"/>
    </xf>
    <xf numFmtId="164" fontId="8" fillId="13" borderId="1" xfId="0" applyNumberFormat="1" applyFont="1" applyFill="1" applyBorder="1" applyAlignment="1">
      <alignment horizontal="center" vertical="top" wrapText="1"/>
    </xf>
    <xf numFmtId="164" fontId="8" fillId="13" borderId="1" xfId="0" applyNumberFormat="1" applyFont="1" applyFill="1" applyBorder="1" applyAlignment="1" applyProtection="1">
      <alignment horizontal="center" vertical="top"/>
      <protection locked="0"/>
    </xf>
    <xf numFmtId="164" fontId="2" fillId="13" borderId="1" xfId="2" applyNumberFormat="1" applyFont="1" applyFill="1" applyBorder="1" applyAlignment="1">
      <alignment horizontal="center" vertical="top" wrapText="1"/>
    </xf>
    <xf numFmtId="164" fontId="2" fillId="11" borderId="1" xfId="2" applyNumberFormat="1" applyFont="1" applyFill="1" applyBorder="1" applyAlignment="1">
      <alignment horizontal="center" vertical="center" wrapText="1"/>
    </xf>
    <xf numFmtId="164" fontId="8" fillId="11" borderId="1" xfId="2" applyNumberFormat="1" applyFont="1" applyFill="1" applyBorder="1" applyAlignment="1">
      <alignment horizontal="center" vertical="top"/>
    </xf>
    <xf numFmtId="164" fontId="8" fillId="11" borderId="1" xfId="2" applyNumberFormat="1" applyFont="1" applyFill="1" applyBorder="1" applyAlignment="1">
      <alignment horizontal="center" vertical="center"/>
    </xf>
    <xf numFmtId="164" fontId="2" fillId="11" borderId="1" xfId="2" applyNumberFormat="1" applyFont="1" applyFill="1" applyBorder="1" applyAlignment="1">
      <alignment horizontal="center" vertical="top"/>
    </xf>
    <xf numFmtId="0" fontId="2" fillId="11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/>
    </xf>
    <xf numFmtId="164" fontId="8" fillId="11" borderId="5" xfId="0" applyNumberFormat="1" applyFont="1" applyFill="1" applyBorder="1" applyAlignment="1">
      <alignment horizontal="center" vertical="top"/>
    </xf>
    <xf numFmtId="164" fontId="2" fillId="11" borderId="5" xfId="0" applyNumberFormat="1" applyFont="1" applyFill="1" applyBorder="1" applyAlignment="1">
      <alignment horizontal="center" vertical="top"/>
    </xf>
    <xf numFmtId="0" fontId="1" fillId="11" borderId="0" xfId="0" applyFont="1" applyFill="1" applyBorder="1" applyAlignment="1">
      <alignment horizontal="left" vertical="top" wrapText="1"/>
    </xf>
    <xf numFmtId="0" fontId="8" fillId="18" borderId="0" xfId="0" applyFont="1" applyFill="1" applyBorder="1" applyAlignment="1">
      <alignment vertical="top"/>
    </xf>
    <xf numFmtId="164" fontId="8" fillId="13" borderId="5" xfId="0" applyNumberFormat="1" applyFont="1" applyFill="1" applyBorder="1" applyAlignment="1">
      <alignment horizontal="center" vertical="top"/>
    </xf>
    <xf numFmtId="164" fontId="20" fillId="13" borderId="1" xfId="0" applyNumberFormat="1" applyFont="1" applyFill="1" applyBorder="1" applyAlignment="1">
      <alignment horizontal="center" vertical="top"/>
    </xf>
    <xf numFmtId="0" fontId="4" fillId="11" borderId="1" xfId="0" applyFont="1" applyFill="1" applyBorder="1" applyAlignment="1">
      <alignment horizontal="center" vertical="center"/>
    </xf>
    <xf numFmtId="164" fontId="8" fillId="11" borderId="1" xfId="0" applyNumberFormat="1" applyFont="1" applyFill="1" applyBorder="1" applyAlignment="1">
      <alignment horizontal="center" vertical="top"/>
    </xf>
    <xf numFmtId="164" fontId="8" fillId="13" borderId="1" xfId="0" applyNumberFormat="1" applyFont="1" applyFill="1" applyBorder="1" applyAlignment="1">
      <alignment horizontal="center" vertical="top"/>
    </xf>
    <xf numFmtId="164" fontId="12" fillId="12" borderId="1" xfId="0" applyNumberFormat="1" applyFont="1" applyFill="1" applyBorder="1" applyAlignment="1">
      <alignment horizontal="center" vertical="top" wrapText="1"/>
    </xf>
    <xf numFmtId="0" fontId="1" fillId="15" borderId="1" xfId="0" applyFont="1" applyFill="1" applyBorder="1" applyAlignment="1">
      <alignment horizontal="center" vertical="top"/>
    </xf>
    <xf numFmtId="0" fontId="1" fillId="11" borderId="1" xfId="0" applyFont="1" applyFill="1" applyBorder="1" applyAlignment="1">
      <alignment horizontal="center" vertical="top"/>
    </xf>
    <xf numFmtId="164" fontId="8" fillId="11" borderId="1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14" fontId="1" fillId="0" borderId="0" xfId="0" applyNumberFormat="1" applyFont="1" applyAlignment="1">
      <alignment vertical="center"/>
    </xf>
    <xf numFmtId="0" fontId="15" fillId="0" borderId="0" xfId="0" applyFont="1" applyAlignment="1">
      <alignment vertical="top"/>
    </xf>
    <xf numFmtId="165" fontId="3" fillId="0" borderId="0" xfId="3" applyNumberFormat="1" applyAlignment="1">
      <alignment vertical="top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top"/>
    </xf>
    <xf numFmtId="0" fontId="12" fillId="11" borderId="1" xfId="0" applyFont="1" applyFill="1" applyBorder="1" applyAlignment="1">
      <alignment horizontal="center" vertical="top" wrapText="1"/>
    </xf>
    <xf numFmtId="164" fontId="8" fillId="11" borderId="1" xfId="0" applyNumberFormat="1" applyFont="1" applyFill="1" applyBorder="1" applyAlignment="1">
      <alignment horizontal="center" vertical="top"/>
    </xf>
    <xf numFmtId="164" fontId="8" fillId="13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164" fontId="2" fillId="13" borderId="1" xfId="0" applyNumberFormat="1" applyFont="1" applyFill="1" applyBorder="1" applyAlignment="1">
      <alignment horizontal="center" vertical="top"/>
    </xf>
    <xf numFmtId="164" fontId="15" fillId="0" borderId="0" xfId="0" applyNumberFormat="1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14" fontId="4" fillId="0" borderId="0" xfId="0" applyNumberFormat="1" applyFont="1" applyAlignment="1">
      <alignment vertical="center"/>
    </xf>
    <xf numFmtId="164" fontId="19" fillId="13" borderId="1" xfId="0" applyNumberFormat="1" applyFont="1" applyFill="1" applyBorder="1" applyAlignment="1">
      <alignment horizontal="center" vertical="top"/>
    </xf>
    <xf numFmtId="49" fontId="2" fillId="0" borderId="0" xfId="0" applyNumberFormat="1" applyFont="1" applyBorder="1" applyAlignment="1">
      <alignment vertical="top"/>
    </xf>
    <xf numFmtId="164" fontId="2" fillId="13" borderId="1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vertical="top"/>
    </xf>
    <xf numFmtId="164" fontId="2" fillId="13" borderId="1" xfId="0" applyNumberFormat="1" applyFont="1" applyFill="1" applyBorder="1" applyAlignment="1">
      <alignment horizontal="center" vertical="top" wrapText="1"/>
    </xf>
    <xf numFmtId="164" fontId="2" fillId="13" borderId="1" xfId="0" applyNumberFormat="1" applyFont="1" applyFill="1" applyBorder="1" applyAlignment="1">
      <alignment horizontal="center" vertical="top" wrapText="1"/>
    </xf>
    <xf numFmtId="0" fontId="22" fillId="0" borderId="13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0" fontId="22" fillId="0" borderId="13" xfId="0" applyFont="1" applyBorder="1" applyAlignment="1">
      <alignment horizontal="left" vertical="top"/>
    </xf>
    <xf numFmtId="0" fontId="22" fillId="0" borderId="0" xfId="0" applyFont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9" fillId="9" borderId="4" xfId="0" applyNumberFormat="1" applyFont="1" applyFill="1" applyBorder="1" applyAlignment="1">
      <alignment horizontal="right" vertical="top"/>
    </xf>
    <xf numFmtId="49" fontId="9" fillId="9" borderId="6" xfId="0" applyNumberFormat="1" applyFont="1" applyFill="1" applyBorder="1" applyAlignment="1">
      <alignment horizontal="right" vertical="top"/>
    </xf>
    <xf numFmtId="49" fontId="9" fillId="9" borderId="3" xfId="0" applyNumberFormat="1" applyFont="1" applyFill="1" applyBorder="1" applyAlignment="1">
      <alignment horizontal="right" vertical="top"/>
    </xf>
    <xf numFmtId="0" fontId="8" fillId="3" borderId="4" xfId="0" applyFont="1" applyFill="1" applyBorder="1" applyAlignment="1">
      <alignment vertical="top" wrapText="1"/>
    </xf>
    <xf numFmtId="0" fontId="8" fillId="3" borderId="6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49" fontId="9" fillId="3" borderId="4" xfId="0" applyNumberFormat="1" applyFont="1" applyFill="1" applyBorder="1" applyAlignment="1">
      <alignment horizontal="left" vertical="top"/>
    </xf>
    <xf numFmtId="49" fontId="9" fillId="3" borderId="6" xfId="0" applyNumberFormat="1" applyFont="1" applyFill="1" applyBorder="1" applyAlignment="1">
      <alignment horizontal="left" vertical="top"/>
    </xf>
    <xf numFmtId="49" fontId="9" fillId="3" borderId="3" xfId="0" applyNumberFormat="1" applyFont="1" applyFill="1" applyBorder="1" applyAlignment="1">
      <alignment horizontal="left" vertical="top"/>
    </xf>
    <xf numFmtId="0" fontId="1" fillId="19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/>
    </xf>
    <xf numFmtId="0" fontId="2" fillId="11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64" fontId="2" fillId="13" borderId="5" xfId="0" applyNumberFormat="1" applyFont="1" applyFill="1" applyBorder="1" applyAlignment="1">
      <alignment horizontal="center" vertical="top"/>
    </xf>
    <xf numFmtId="164" fontId="2" fillId="13" borderId="7" xfId="0" applyNumberFormat="1" applyFont="1" applyFill="1" applyBorder="1" applyAlignment="1">
      <alignment horizontal="center" vertical="top"/>
    </xf>
    <xf numFmtId="164" fontId="8" fillId="0" borderId="5" xfId="0" applyNumberFormat="1" applyFont="1" applyFill="1" applyBorder="1" applyAlignment="1">
      <alignment horizontal="center" vertical="top"/>
    </xf>
    <xf numFmtId="164" fontId="8" fillId="0" borderId="7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left" vertical="top"/>
    </xf>
    <xf numFmtId="0" fontId="8" fillId="19" borderId="1" xfId="0" applyFont="1" applyFill="1" applyBorder="1" applyAlignment="1">
      <alignment horizontal="center" vertical="top"/>
    </xf>
    <xf numFmtId="49" fontId="9" fillId="9" borderId="1" xfId="0" applyNumberFormat="1" applyFont="1" applyFill="1" applyBorder="1" applyAlignment="1">
      <alignment horizontal="right" vertical="top"/>
    </xf>
    <xf numFmtId="0" fontId="8" fillId="3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/>
    </xf>
    <xf numFmtId="49" fontId="5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/>
    </xf>
    <xf numFmtId="164" fontId="8" fillId="11" borderId="1" xfId="0" applyNumberFormat="1" applyFont="1" applyFill="1" applyBorder="1" applyAlignment="1">
      <alignment horizontal="center" vertical="top"/>
    </xf>
    <xf numFmtId="0" fontId="2" fillId="19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5" fillId="13" borderId="1" xfId="0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 textRotation="90" wrapText="1"/>
    </xf>
    <xf numFmtId="0" fontId="11" fillId="5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center" vertical="top"/>
    </xf>
    <xf numFmtId="0" fontId="2" fillId="11" borderId="0" xfId="0" applyFont="1" applyFill="1" applyBorder="1" applyAlignment="1">
      <alignment horizontal="right"/>
    </xf>
    <xf numFmtId="164" fontId="8" fillId="13" borderId="1" xfId="0" applyNumberFormat="1" applyFont="1" applyFill="1" applyBorder="1" applyAlignment="1">
      <alignment horizontal="center" vertical="top"/>
    </xf>
    <xf numFmtId="49" fontId="5" fillId="2" borderId="5" xfId="0" applyNumberFormat="1" applyFont="1" applyFill="1" applyBorder="1" applyAlignment="1">
      <alignment horizontal="center" vertical="top"/>
    </xf>
    <xf numFmtId="49" fontId="5" fillId="2" borderId="7" xfId="0" applyNumberFormat="1" applyFont="1" applyFill="1" applyBorder="1" applyAlignment="1">
      <alignment horizontal="center" vertical="top"/>
    </xf>
    <xf numFmtId="49" fontId="5" fillId="3" borderId="5" xfId="0" applyNumberFormat="1" applyFont="1" applyFill="1" applyBorder="1" applyAlignment="1">
      <alignment horizontal="center" vertical="top"/>
    </xf>
    <xf numFmtId="49" fontId="5" fillId="3" borderId="7" xfId="0" applyNumberFormat="1" applyFont="1" applyFill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top"/>
    </xf>
    <xf numFmtId="49" fontId="9" fillId="0" borderId="7" xfId="0" applyNumberFormat="1" applyFont="1" applyBorder="1" applyAlignment="1">
      <alignment horizontal="center" vertical="top"/>
    </xf>
    <xf numFmtId="0" fontId="8" fillId="11" borderId="5" xfId="0" applyFont="1" applyFill="1" applyBorder="1" applyAlignment="1">
      <alignment vertical="top" wrapText="1"/>
    </xf>
    <xf numFmtId="0" fontId="8" fillId="11" borderId="7" xfId="0" applyFont="1" applyFill="1" applyBorder="1" applyAlignment="1">
      <alignment vertical="top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164" fontId="2" fillId="11" borderId="4" xfId="0" applyNumberFormat="1" applyFont="1" applyFill="1" applyBorder="1" applyAlignment="1">
      <alignment horizontal="center" vertical="top"/>
    </xf>
    <xf numFmtId="164" fontId="2" fillId="11" borderId="6" xfId="0" applyNumberFormat="1" applyFont="1" applyFill="1" applyBorder="1" applyAlignment="1">
      <alignment horizontal="center" vertical="top"/>
    </xf>
    <xf numFmtId="164" fontId="2" fillId="11" borderId="3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center"/>
    </xf>
    <xf numFmtId="0" fontId="5" fillId="14" borderId="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vertical="top"/>
    </xf>
    <xf numFmtId="49" fontId="5" fillId="17" borderId="4" xfId="0" applyNumberFormat="1" applyFont="1" applyFill="1" applyBorder="1" applyAlignment="1">
      <alignment horizontal="left" vertical="top"/>
    </xf>
    <xf numFmtId="49" fontId="5" fillId="17" borderId="6" xfId="0" applyNumberFormat="1" applyFont="1" applyFill="1" applyBorder="1" applyAlignment="1">
      <alignment horizontal="left" vertical="top"/>
    </xf>
    <xf numFmtId="49" fontId="5" fillId="17" borderId="3" xfId="0" applyNumberFormat="1" applyFont="1" applyFill="1" applyBorder="1" applyAlignment="1">
      <alignment horizontal="left" vertical="top"/>
    </xf>
    <xf numFmtId="49" fontId="5" fillId="16" borderId="4" xfId="0" applyNumberFormat="1" applyFont="1" applyFill="1" applyBorder="1" applyAlignment="1">
      <alignment horizontal="left" vertical="top"/>
    </xf>
    <xf numFmtId="49" fontId="5" fillId="16" borderId="6" xfId="0" applyNumberFormat="1" applyFont="1" applyFill="1" applyBorder="1" applyAlignment="1">
      <alignment horizontal="left" vertical="top"/>
    </xf>
    <xf numFmtId="49" fontId="5" fillId="16" borderId="3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49" fontId="5" fillId="21" borderId="4" xfId="0" applyNumberFormat="1" applyFont="1" applyFill="1" applyBorder="1" applyAlignment="1">
      <alignment horizontal="left" vertical="top" wrapText="1"/>
    </xf>
    <xf numFmtId="49" fontId="5" fillId="21" borderId="6" xfId="0" applyNumberFormat="1" applyFont="1" applyFill="1" applyBorder="1" applyAlignment="1">
      <alignment horizontal="left" vertical="top" wrapText="1"/>
    </xf>
    <xf numFmtId="49" fontId="5" fillId="21" borderId="3" xfId="0" applyNumberFormat="1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0" fontId="11" fillId="5" borderId="1" xfId="0" applyNumberFormat="1" applyFont="1" applyFill="1" applyBorder="1" applyAlignment="1">
      <alignment horizontal="center" vertical="top"/>
    </xf>
    <xf numFmtId="49" fontId="5" fillId="6" borderId="1" xfId="0" applyNumberFormat="1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/>
    </xf>
    <xf numFmtId="0" fontId="11" fillId="5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1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left" vertical="top"/>
    </xf>
    <xf numFmtId="0" fontId="12" fillId="0" borderId="1" xfId="0" applyFont="1" applyBorder="1" applyAlignment="1">
      <alignment horizontal="center" vertical="top"/>
    </xf>
    <xf numFmtId="164" fontId="2" fillId="13" borderId="1" xfId="0" applyNumberFormat="1" applyFont="1" applyFill="1" applyBorder="1" applyAlignment="1">
      <alignment horizontal="center" vertical="top" wrapText="1"/>
    </xf>
    <xf numFmtId="164" fontId="18" fillId="11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8" fillId="19" borderId="1" xfId="0" applyFont="1" applyFill="1" applyBorder="1" applyAlignment="1">
      <alignment horizontal="center" vertical="top" wrapText="1"/>
    </xf>
    <xf numFmtId="0" fontId="1" fillId="19" borderId="1" xfId="0" applyFont="1" applyFill="1" applyBorder="1" applyAlignment="1">
      <alignment vertical="top"/>
    </xf>
    <xf numFmtId="0" fontId="11" fillId="13" borderId="1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164" fontId="2" fillId="11" borderId="5" xfId="0" applyNumberFormat="1" applyFont="1" applyFill="1" applyBorder="1" applyAlignment="1">
      <alignment horizontal="center" vertical="center"/>
    </xf>
    <xf numFmtId="164" fontId="2" fillId="11" borderId="7" xfId="0" applyNumberFormat="1" applyFont="1" applyFill="1" applyBorder="1" applyAlignment="1">
      <alignment horizontal="center" vertical="center"/>
    </xf>
    <xf numFmtId="164" fontId="2" fillId="13" borderId="5" xfId="0" applyNumberFormat="1" applyFont="1" applyFill="1" applyBorder="1" applyAlignment="1">
      <alignment horizontal="center" vertical="center" wrapText="1"/>
    </xf>
    <xf numFmtId="164" fontId="2" fillId="13" borderId="7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5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textRotation="90" wrapText="1"/>
    </xf>
    <xf numFmtId="0" fontId="1" fillId="11" borderId="1" xfId="0" applyFont="1" applyFill="1" applyBorder="1" applyAlignment="1">
      <alignment vertical="top" wrapText="1"/>
    </xf>
    <xf numFmtId="49" fontId="10" fillId="11" borderId="1" xfId="0" applyNumberFormat="1" applyFont="1" applyFill="1" applyBorder="1" applyAlignment="1">
      <alignment horizontal="center" vertical="top"/>
    </xf>
    <xf numFmtId="49" fontId="2" fillId="11" borderId="1" xfId="0" applyNumberFormat="1" applyFont="1" applyFill="1" applyBorder="1" applyAlignment="1">
      <alignment horizontal="center" vertical="top"/>
    </xf>
    <xf numFmtId="0" fontId="2" fillId="19" borderId="1" xfId="0" applyFont="1" applyFill="1" applyBorder="1" applyAlignment="1">
      <alignment vertical="top"/>
    </xf>
    <xf numFmtId="49" fontId="5" fillId="21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vertical="top" wrapText="1"/>
    </xf>
    <xf numFmtId="0" fontId="2" fillId="17" borderId="1" xfId="0" applyFont="1" applyFill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1" fillId="11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4" fontId="8" fillId="11" borderId="1" xfId="2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64" fontId="2" fillId="2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8" fillId="11" borderId="1" xfId="0" applyNumberFormat="1" applyFont="1" applyFill="1" applyBorder="1" applyAlignment="1">
      <alignment horizontal="center" vertical="center" wrapText="1"/>
    </xf>
    <xf numFmtId="164" fontId="9" fillId="12" borderId="4" xfId="0" applyNumberFormat="1" applyFont="1" applyFill="1" applyBorder="1" applyAlignment="1">
      <alignment horizontal="center" vertical="top"/>
    </xf>
    <xf numFmtId="164" fontId="9" fillId="12" borderId="6" xfId="0" applyNumberFormat="1" applyFont="1" applyFill="1" applyBorder="1" applyAlignment="1">
      <alignment horizontal="center" vertical="top"/>
    </xf>
    <xf numFmtId="164" fontId="9" fillId="12" borderId="3" xfId="0" applyNumberFormat="1" applyFont="1" applyFill="1" applyBorder="1" applyAlignment="1">
      <alignment horizontal="center" vertical="top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164" fontId="8" fillId="11" borderId="5" xfId="0" applyNumberFormat="1" applyFont="1" applyFill="1" applyBorder="1" applyAlignment="1">
      <alignment horizontal="center" vertical="top"/>
    </xf>
    <xf numFmtId="164" fontId="8" fillId="11" borderId="7" xfId="0" applyNumberFormat="1" applyFont="1" applyFill="1" applyBorder="1" applyAlignment="1">
      <alignment horizontal="center" vertical="top"/>
    </xf>
    <xf numFmtId="0" fontId="8" fillId="11" borderId="1" xfId="0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164" fontId="2" fillId="11" borderId="1" xfId="0" applyNumberFormat="1" applyFont="1" applyFill="1" applyBorder="1" applyAlignment="1">
      <alignment horizontal="center" vertical="top" wrapText="1"/>
    </xf>
    <xf numFmtId="0" fontId="12" fillId="11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1" fillId="19" borderId="1" xfId="0" applyFont="1" applyFill="1" applyBorder="1" applyAlignment="1">
      <alignment horizontal="center" vertical="top" wrapText="1"/>
    </xf>
    <xf numFmtId="0" fontId="22" fillId="0" borderId="0" xfId="0" applyFont="1" applyAlignment="1">
      <alignment horizontal="left" vertical="top" wrapText="1"/>
    </xf>
    <xf numFmtId="14" fontId="4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 textRotation="90"/>
    </xf>
    <xf numFmtId="49" fontId="5" fillId="8" borderId="1" xfId="0" applyNumberFormat="1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14" fontId="4" fillId="0" borderId="0" xfId="0" applyNumberFormat="1" applyFont="1" applyAlignment="1">
      <alignment vertical="top"/>
    </xf>
    <xf numFmtId="0" fontId="2" fillId="0" borderId="0" xfId="0" applyFont="1" applyAlignment="1">
      <alignment horizontal="left"/>
    </xf>
    <xf numFmtId="0" fontId="2" fillId="0" borderId="4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1" fillId="0" borderId="0" xfId="1" applyFont="1" applyFill="1" applyBorder="1" applyAlignment="1">
      <alignment horizontal="left" vertical="top" wrapText="1"/>
    </xf>
  </cellXfs>
  <cellStyles count="4">
    <cellStyle name="Excel Built-in Normal" xfId="1"/>
    <cellStyle name="Įprastas" xfId="0" builtinId="0"/>
    <cellStyle name="Kablelis" xfId="3" builtinId="3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149"/>
  <sheetViews>
    <sheetView tabSelected="1" zoomScale="112" zoomScaleNormal="112" workbookViewId="0">
      <selection activeCell="P15" sqref="P15"/>
    </sheetView>
  </sheetViews>
  <sheetFormatPr defaultColWidth="11.5703125" defaultRowHeight="15"/>
  <cols>
    <col min="1" max="1" width="4.42578125" style="4" customWidth="1"/>
    <col min="2" max="2" width="3.85546875" style="4" customWidth="1"/>
    <col min="3" max="3" width="3.42578125" style="4" customWidth="1"/>
    <col min="4" max="4" width="40.42578125" style="4" customWidth="1"/>
    <col min="5" max="5" width="7.28515625" style="4" customWidth="1"/>
    <col min="6" max="6" width="9.85546875" style="46" customWidth="1"/>
    <col min="7" max="7" width="8.5703125" style="4" customWidth="1"/>
    <col min="8" max="8" width="9.42578125" style="4" customWidth="1"/>
    <col min="9" max="10" width="10.5703125" style="4" customWidth="1"/>
    <col min="11" max="11" width="23.85546875" style="4" customWidth="1"/>
    <col min="12" max="12" width="7.7109375" style="4" customWidth="1"/>
    <col min="13" max="14" width="8" style="4" customWidth="1"/>
    <col min="15" max="21" width="11.5703125" style="4"/>
    <col min="22" max="22" width="6" style="4" customWidth="1"/>
    <col min="23" max="16384" width="11.5703125" style="4"/>
  </cols>
  <sheetData>
    <row r="1" spans="1:239" customFormat="1" ht="13.5" customHeight="1">
      <c r="A1" s="146"/>
      <c r="B1" s="146"/>
      <c r="C1" s="146"/>
      <c r="D1" s="146"/>
      <c r="E1" s="147"/>
      <c r="F1" s="148"/>
      <c r="G1" s="158"/>
      <c r="H1" s="149"/>
      <c r="I1" s="149"/>
      <c r="J1" s="149"/>
      <c r="K1" s="160" t="s">
        <v>194</v>
      </c>
      <c r="L1" s="160"/>
      <c r="M1" s="160"/>
      <c r="N1" s="160"/>
      <c r="O1" s="145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S1" s="150"/>
      <c r="BT1" s="150"/>
      <c r="BU1" s="150"/>
      <c r="BV1" s="150"/>
      <c r="BW1" s="150"/>
      <c r="BX1" s="150"/>
      <c r="BY1" s="150"/>
      <c r="BZ1" s="150"/>
      <c r="CA1" s="150"/>
      <c r="CB1" s="150"/>
      <c r="CC1" s="150"/>
      <c r="CD1" s="150"/>
      <c r="CE1" s="150"/>
      <c r="CF1" s="150"/>
      <c r="CG1" s="150"/>
      <c r="CH1" s="150"/>
      <c r="CI1" s="150"/>
      <c r="CJ1" s="150"/>
      <c r="CK1" s="150"/>
      <c r="CL1" s="150"/>
      <c r="CM1" s="150"/>
      <c r="CN1" s="150"/>
      <c r="CO1" s="150"/>
      <c r="CP1" s="150"/>
      <c r="CQ1" s="150"/>
      <c r="CR1" s="150"/>
      <c r="CS1" s="150"/>
      <c r="CT1" s="150"/>
      <c r="CU1" s="150"/>
      <c r="CV1" s="150"/>
      <c r="CW1" s="150"/>
      <c r="CX1" s="150"/>
      <c r="CY1" s="150"/>
      <c r="CZ1" s="150"/>
      <c r="DA1" s="150"/>
      <c r="DB1" s="150"/>
      <c r="DC1" s="150"/>
      <c r="DD1" s="150"/>
      <c r="DE1" s="150"/>
      <c r="DF1" s="150"/>
      <c r="DG1" s="150"/>
      <c r="DH1" s="150"/>
      <c r="DI1" s="150"/>
      <c r="DJ1" s="150"/>
      <c r="DK1" s="150"/>
      <c r="DL1" s="150"/>
      <c r="DM1" s="150"/>
      <c r="DN1" s="150"/>
      <c r="DO1" s="150"/>
      <c r="DP1" s="150"/>
      <c r="DQ1" s="150"/>
      <c r="DR1" s="150"/>
      <c r="DS1" s="150"/>
      <c r="DT1" s="150"/>
      <c r="DU1" s="150"/>
      <c r="DV1" s="150"/>
      <c r="DW1" s="150"/>
      <c r="DX1" s="150"/>
      <c r="DY1" s="150"/>
      <c r="DZ1" s="150"/>
      <c r="EA1" s="150"/>
      <c r="EB1" s="150"/>
      <c r="EC1" s="150"/>
      <c r="ED1" s="150"/>
      <c r="EE1" s="150"/>
      <c r="EF1" s="150"/>
      <c r="EG1" s="150"/>
      <c r="EH1" s="150"/>
      <c r="EI1" s="150"/>
      <c r="EJ1" s="150"/>
      <c r="EK1" s="150"/>
      <c r="EL1" s="150"/>
      <c r="EM1" s="150"/>
      <c r="EN1" s="150"/>
      <c r="EO1" s="150"/>
      <c r="EP1" s="150"/>
      <c r="EQ1" s="150"/>
      <c r="ER1" s="150"/>
      <c r="ES1" s="150"/>
      <c r="ET1" s="150"/>
      <c r="EU1" s="150"/>
      <c r="EV1" s="150"/>
      <c r="EW1" s="150"/>
      <c r="EX1" s="150"/>
      <c r="EY1" s="150"/>
      <c r="EZ1" s="150"/>
      <c r="FA1" s="150"/>
      <c r="FB1" s="150"/>
      <c r="FC1" s="150"/>
      <c r="FD1" s="150"/>
      <c r="FE1" s="150"/>
      <c r="FF1" s="150"/>
      <c r="FG1" s="150"/>
      <c r="FH1" s="150"/>
      <c r="FI1" s="150"/>
      <c r="FJ1" s="150"/>
      <c r="FK1" s="150"/>
      <c r="FL1" s="150"/>
      <c r="FM1" s="150"/>
      <c r="FN1" s="150"/>
      <c r="FO1" s="150"/>
      <c r="FP1" s="150"/>
      <c r="FQ1" s="150"/>
      <c r="FR1" s="150"/>
      <c r="FS1" s="150"/>
      <c r="FT1" s="150"/>
      <c r="FU1" s="150"/>
      <c r="FV1" s="150"/>
      <c r="FW1" s="150"/>
      <c r="FX1" s="150"/>
      <c r="FY1" s="150"/>
      <c r="FZ1" s="150"/>
      <c r="GA1" s="150"/>
      <c r="GB1" s="150"/>
      <c r="GC1" s="150"/>
      <c r="GD1" s="150"/>
      <c r="GE1" s="150"/>
      <c r="GF1" s="150"/>
      <c r="GG1" s="150"/>
      <c r="GH1" s="150"/>
      <c r="GI1" s="150"/>
      <c r="GJ1" s="150"/>
      <c r="GK1" s="150"/>
      <c r="GL1" s="150"/>
      <c r="GM1" s="150"/>
      <c r="GN1" s="150"/>
      <c r="GO1" s="150"/>
      <c r="GP1" s="150"/>
      <c r="GQ1" s="150"/>
      <c r="GR1" s="150"/>
      <c r="GS1" s="150"/>
      <c r="GT1" s="150"/>
      <c r="GU1" s="150"/>
      <c r="GV1" s="150"/>
      <c r="GW1" s="150"/>
      <c r="GX1" s="150"/>
      <c r="GY1" s="150"/>
      <c r="GZ1" s="150"/>
      <c r="HA1" s="150"/>
      <c r="HB1" s="150"/>
      <c r="HC1" s="150"/>
      <c r="HD1" s="150"/>
      <c r="HE1" s="150"/>
      <c r="HF1" s="150"/>
      <c r="HG1" s="150"/>
      <c r="HH1" s="150"/>
      <c r="HI1" s="150"/>
      <c r="HJ1" s="150"/>
      <c r="HK1" s="150"/>
      <c r="HL1" s="150"/>
      <c r="HM1" s="150"/>
      <c r="HN1" s="150"/>
      <c r="HO1" s="150"/>
      <c r="HP1" s="150"/>
      <c r="HQ1" s="150"/>
      <c r="HR1" s="150"/>
      <c r="HS1" s="150"/>
      <c r="HT1" s="150"/>
      <c r="HU1" s="150"/>
      <c r="HV1" s="150"/>
      <c r="HW1" s="150"/>
      <c r="HX1" s="150"/>
      <c r="HY1" s="150"/>
      <c r="HZ1" s="150"/>
      <c r="IA1" s="150"/>
      <c r="IB1" s="150"/>
      <c r="IC1" s="150"/>
      <c r="ID1" s="150"/>
      <c r="IE1" s="150"/>
    </row>
    <row r="2" spans="1:239" customFormat="1" ht="10.5" customHeight="1">
      <c r="A2" s="146"/>
      <c r="B2" s="146"/>
      <c r="C2" s="146"/>
      <c r="D2" s="146"/>
      <c r="E2" s="147"/>
      <c r="F2" s="148"/>
      <c r="G2" s="158"/>
      <c r="H2" s="149"/>
      <c r="I2" s="149"/>
      <c r="J2" s="149"/>
      <c r="K2" s="326" t="s">
        <v>195</v>
      </c>
      <c r="L2" s="326"/>
      <c r="M2" s="160"/>
      <c r="N2" s="160"/>
      <c r="O2" s="145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/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/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/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/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  <c r="FM2" s="150"/>
      <c r="FN2" s="150"/>
      <c r="FO2" s="150"/>
      <c r="FP2" s="150"/>
      <c r="FQ2" s="150"/>
      <c r="FR2" s="150"/>
      <c r="FS2" s="150"/>
      <c r="FT2" s="150"/>
      <c r="FU2" s="150"/>
      <c r="FV2" s="150"/>
      <c r="FW2" s="150"/>
      <c r="FX2" s="150"/>
      <c r="FY2" s="150"/>
      <c r="FZ2" s="150"/>
      <c r="GA2" s="150"/>
      <c r="GB2" s="150"/>
      <c r="GC2" s="150"/>
      <c r="GD2" s="150"/>
      <c r="GE2" s="150"/>
      <c r="GF2" s="150"/>
      <c r="GG2" s="150"/>
      <c r="GH2" s="150"/>
      <c r="GI2" s="150"/>
      <c r="GJ2" s="150"/>
      <c r="GK2" s="150"/>
      <c r="GL2" s="150"/>
      <c r="GM2" s="150"/>
      <c r="GN2" s="150"/>
      <c r="GO2" s="150"/>
      <c r="GP2" s="150"/>
      <c r="GQ2" s="150"/>
      <c r="GR2" s="150"/>
      <c r="GS2" s="150"/>
      <c r="GT2" s="150"/>
      <c r="GU2" s="150"/>
      <c r="GV2" s="150"/>
      <c r="GW2" s="150"/>
      <c r="GX2" s="150"/>
      <c r="GY2" s="150"/>
      <c r="GZ2" s="150"/>
      <c r="HA2" s="150"/>
      <c r="HB2" s="150"/>
      <c r="HC2" s="150"/>
      <c r="HD2" s="150"/>
      <c r="HE2" s="150"/>
      <c r="HF2" s="150"/>
      <c r="HG2" s="150"/>
      <c r="HH2" s="150"/>
      <c r="HI2" s="150"/>
      <c r="HJ2" s="150"/>
      <c r="HK2" s="150"/>
      <c r="HL2" s="150"/>
      <c r="HM2" s="150"/>
      <c r="HN2" s="150"/>
      <c r="HO2" s="150"/>
      <c r="HP2" s="150"/>
      <c r="HQ2" s="150"/>
      <c r="HR2" s="150"/>
      <c r="HS2" s="150"/>
      <c r="HT2" s="150"/>
      <c r="HU2" s="150"/>
      <c r="HV2" s="150"/>
      <c r="HW2" s="150"/>
      <c r="HX2" s="150"/>
      <c r="HY2" s="150"/>
      <c r="HZ2" s="150"/>
      <c r="IA2" s="150"/>
      <c r="IB2" s="150"/>
      <c r="IC2" s="150"/>
      <c r="ID2" s="150"/>
      <c r="IE2" s="150"/>
    </row>
    <row r="3" spans="1:239" customFormat="1" ht="16.5" customHeight="1">
      <c r="A3" s="146"/>
      <c r="B3" s="146"/>
      <c r="C3" s="146"/>
      <c r="D3" s="146"/>
      <c r="E3" s="147"/>
      <c r="F3" s="148"/>
      <c r="G3" s="158"/>
      <c r="H3" s="149"/>
      <c r="I3" s="149"/>
      <c r="J3" s="149"/>
      <c r="K3" s="160" t="s">
        <v>197</v>
      </c>
      <c r="L3" s="160"/>
      <c r="M3" s="160"/>
      <c r="N3" s="160"/>
      <c r="O3" s="145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  <c r="GT3" s="150"/>
      <c r="GU3" s="150"/>
      <c r="GV3" s="150"/>
      <c r="GW3" s="150"/>
      <c r="GX3" s="150"/>
      <c r="GY3" s="150"/>
      <c r="GZ3" s="150"/>
      <c r="HA3" s="150"/>
      <c r="HB3" s="150"/>
      <c r="HC3" s="150"/>
      <c r="HD3" s="150"/>
      <c r="HE3" s="150"/>
      <c r="HF3" s="150"/>
      <c r="HG3" s="150"/>
      <c r="HH3" s="150"/>
      <c r="HI3" s="150"/>
      <c r="HJ3" s="150"/>
      <c r="HK3" s="150"/>
      <c r="HL3" s="150"/>
      <c r="HM3" s="150"/>
      <c r="HN3" s="150"/>
      <c r="HO3" s="150"/>
      <c r="HP3" s="150"/>
      <c r="HQ3" s="150"/>
      <c r="HR3" s="150"/>
      <c r="HS3" s="150"/>
      <c r="HT3" s="150"/>
      <c r="HU3" s="150"/>
      <c r="HV3" s="150"/>
      <c r="HW3" s="150"/>
      <c r="HX3" s="150"/>
      <c r="HY3" s="150"/>
      <c r="HZ3" s="150"/>
      <c r="IA3" s="150"/>
      <c r="IB3" s="150"/>
      <c r="IC3" s="150"/>
      <c r="ID3" s="150"/>
      <c r="IE3" s="150"/>
    </row>
    <row r="4" spans="1:239" customFormat="1" ht="11.25" customHeight="1">
      <c r="A4" s="146"/>
      <c r="B4" s="146"/>
      <c r="C4" s="146"/>
      <c r="D4" s="146"/>
      <c r="E4" s="147"/>
      <c r="F4" s="148"/>
      <c r="G4" s="158"/>
      <c r="H4" s="149"/>
      <c r="I4" s="149"/>
      <c r="J4" s="149"/>
      <c r="K4" s="326" t="s">
        <v>196</v>
      </c>
      <c r="L4" s="326"/>
      <c r="M4" s="160"/>
      <c r="N4" s="160"/>
      <c r="O4" s="145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  <c r="CM4" s="150"/>
      <c r="CN4" s="150"/>
      <c r="CO4" s="150"/>
      <c r="CP4" s="150"/>
      <c r="CQ4" s="150"/>
      <c r="CR4" s="150"/>
      <c r="CS4" s="150"/>
      <c r="CT4" s="150"/>
      <c r="CU4" s="150"/>
      <c r="CV4" s="150"/>
      <c r="CW4" s="150"/>
      <c r="CX4" s="150"/>
      <c r="CY4" s="150"/>
      <c r="CZ4" s="150"/>
      <c r="DA4" s="150"/>
      <c r="DB4" s="150"/>
      <c r="DC4" s="150"/>
      <c r="DD4" s="150"/>
      <c r="DE4" s="150"/>
      <c r="DF4" s="150"/>
      <c r="DG4" s="150"/>
      <c r="DH4" s="150"/>
      <c r="DI4" s="150"/>
      <c r="DJ4" s="150"/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150"/>
      <c r="ED4" s="150"/>
      <c r="EE4" s="150"/>
      <c r="EF4" s="150"/>
      <c r="EG4" s="150"/>
      <c r="EH4" s="150"/>
      <c r="EI4" s="150"/>
      <c r="EJ4" s="150"/>
      <c r="EK4" s="150"/>
      <c r="EL4" s="150"/>
      <c r="EM4" s="150"/>
      <c r="EN4" s="150"/>
      <c r="EO4" s="150"/>
      <c r="EP4" s="150"/>
      <c r="EQ4" s="150"/>
      <c r="ER4" s="150"/>
      <c r="ES4" s="150"/>
      <c r="ET4" s="150"/>
      <c r="EU4" s="150"/>
      <c r="EV4" s="150"/>
      <c r="EW4" s="150"/>
      <c r="EX4" s="150"/>
      <c r="EY4" s="150"/>
      <c r="EZ4" s="150"/>
      <c r="FA4" s="150"/>
      <c r="FB4" s="150"/>
      <c r="FC4" s="150"/>
      <c r="FD4" s="150"/>
      <c r="FE4" s="150"/>
      <c r="FF4" s="150"/>
      <c r="FG4" s="150"/>
      <c r="FH4" s="150"/>
      <c r="FI4" s="150"/>
      <c r="FJ4" s="150"/>
      <c r="FK4" s="150"/>
      <c r="FL4" s="150"/>
      <c r="FM4" s="150"/>
      <c r="FN4" s="150"/>
      <c r="FO4" s="150"/>
      <c r="FP4" s="150"/>
      <c r="FQ4" s="150"/>
      <c r="FR4" s="150"/>
      <c r="FS4" s="150"/>
      <c r="FT4" s="150"/>
      <c r="FU4" s="150"/>
      <c r="FV4" s="150"/>
      <c r="FW4" s="150"/>
      <c r="FX4" s="150"/>
      <c r="FY4" s="150"/>
      <c r="FZ4" s="150"/>
      <c r="GA4" s="150"/>
      <c r="GB4" s="150"/>
      <c r="GC4" s="150"/>
      <c r="GD4" s="150"/>
      <c r="GE4" s="150"/>
      <c r="GF4" s="150"/>
      <c r="GG4" s="150"/>
      <c r="GH4" s="150"/>
      <c r="GI4" s="150"/>
      <c r="GJ4" s="150"/>
      <c r="GK4" s="150"/>
      <c r="GL4" s="150"/>
      <c r="GM4" s="150"/>
      <c r="GN4" s="150"/>
      <c r="GO4" s="150"/>
      <c r="GP4" s="150"/>
      <c r="GQ4" s="150"/>
      <c r="GR4" s="150"/>
      <c r="GS4" s="150"/>
      <c r="GT4" s="150"/>
      <c r="GU4" s="150"/>
      <c r="GV4" s="150"/>
      <c r="GW4" s="150"/>
      <c r="GX4" s="150"/>
      <c r="GY4" s="150"/>
      <c r="GZ4" s="150"/>
      <c r="HA4" s="150"/>
      <c r="HB4" s="150"/>
      <c r="HC4" s="150"/>
      <c r="HD4" s="150"/>
      <c r="HE4" s="150"/>
      <c r="HF4" s="150"/>
      <c r="HG4" s="150"/>
      <c r="HH4" s="150"/>
      <c r="HI4" s="150"/>
      <c r="HJ4" s="150"/>
      <c r="HK4" s="150"/>
      <c r="HL4" s="150"/>
      <c r="HM4" s="150"/>
      <c r="HN4" s="150"/>
      <c r="HO4" s="150"/>
      <c r="HP4" s="150"/>
      <c r="HQ4" s="150"/>
      <c r="HR4" s="150"/>
      <c r="HS4" s="150"/>
      <c r="HT4" s="150"/>
      <c r="HU4" s="150"/>
      <c r="HV4" s="150"/>
      <c r="HW4" s="150"/>
      <c r="HX4" s="150"/>
      <c r="HY4" s="150"/>
      <c r="HZ4" s="150"/>
      <c r="IA4" s="150"/>
      <c r="IB4" s="150"/>
      <c r="IC4" s="150"/>
      <c r="ID4" s="150"/>
      <c r="IE4" s="150"/>
    </row>
    <row r="5" spans="1:239" customFormat="1" ht="13.5" customHeight="1">
      <c r="A5" s="146"/>
      <c r="B5" s="146"/>
      <c r="C5" s="146"/>
      <c r="D5" s="146"/>
      <c r="E5" s="147"/>
      <c r="F5" s="148"/>
      <c r="G5" s="158"/>
      <c r="H5" s="149"/>
      <c r="I5" s="149"/>
      <c r="J5" s="149"/>
      <c r="K5" s="326" t="s">
        <v>199</v>
      </c>
      <c r="L5" s="326"/>
      <c r="M5" s="326"/>
      <c r="N5" s="326"/>
      <c r="O5" s="145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0"/>
      <c r="BB5" s="150"/>
      <c r="BC5" s="150"/>
      <c r="BD5" s="150"/>
      <c r="BE5" s="150"/>
      <c r="BF5" s="150"/>
      <c r="BG5" s="150"/>
      <c r="BH5" s="150"/>
      <c r="BI5" s="150"/>
      <c r="BJ5" s="150"/>
      <c r="BK5" s="150"/>
      <c r="BL5" s="150"/>
      <c r="BM5" s="150"/>
      <c r="BN5" s="150"/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0"/>
      <c r="CE5" s="150"/>
      <c r="CF5" s="150"/>
      <c r="CG5" s="150"/>
      <c r="CH5" s="150"/>
      <c r="CI5" s="150"/>
      <c r="CJ5" s="150"/>
      <c r="CK5" s="150"/>
      <c r="CL5" s="150"/>
      <c r="CM5" s="150"/>
      <c r="CN5" s="150"/>
      <c r="CO5" s="150"/>
      <c r="CP5" s="150"/>
      <c r="CQ5" s="150"/>
      <c r="CR5" s="150"/>
      <c r="CS5" s="150"/>
      <c r="CT5" s="150"/>
      <c r="CU5" s="150"/>
      <c r="CV5" s="150"/>
      <c r="CW5" s="150"/>
      <c r="CX5" s="150"/>
      <c r="CY5" s="150"/>
      <c r="CZ5" s="150"/>
      <c r="DA5" s="150"/>
      <c r="DB5" s="150"/>
      <c r="DC5" s="150"/>
      <c r="DD5" s="150"/>
      <c r="DE5" s="150"/>
      <c r="DF5" s="150"/>
      <c r="DG5" s="150"/>
      <c r="DH5" s="150"/>
      <c r="DI5" s="150"/>
      <c r="DJ5" s="150"/>
      <c r="DK5" s="150"/>
      <c r="DL5" s="150"/>
      <c r="DM5" s="150"/>
      <c r="DN5" s="150"/>
      <c r="DO5" s="150"/>
      <c r="DP5" s="150"/>
      <c r="DQ5" s="150"/>
      <c r="DR5" s="150"/>
      <c r="DS5" s="150"/>
      <c r="DT5" s="150"/>
      <c r="DU5" s="150"/>
      <c r="DV5" s="150"/>
      <c r="DW5" s="150"/>
      <c r="DX5" s="150"/>
      <c r="DY5" s="150"/>
      <c r="DZ5" s="150"/>
      <c r="EA5" s="150"/>
      <c r="EB5" s="150"/>
      <c r="EC5" s="150"/>
      <c r="ED5" s="150"/>
      <c r="EE5" s="150"/>
      <c r="EF5" s="150"/>
      <c r="EG5" s="150"/>
      <c r="EH5" s="150"/>
      <c r="EI5" s="150"/>
      <c r="EJ5" s="150"/>
      <c r="EK5" s="150"/>
      <c r="EL5" s="150"/>
      <c r="EM5" s="150"/>
      <c r="EN5" s="150"/>
      <c r="EO5" s="150"/>
      <c r="EP5" s="150"/>
      <c r="EQ5" s="150"/>
      <c r="ER5" s="150"/>
      <c r="ES5" s="150"/>
      <c r="ET5" s="150"/>
      <c r="EU5" s="150"/>
      <c r="EV5" s="150"/>
      <c r="EW5" s="150"/>
      <c r="EX5" s="150"/>
      <c r="EY5" s="150"/>
      <c r="EZ5" s="150"/>
      <c r="FA5" s="150"/>
      <c r="FB5" s="150"/>
      <c r="FC5" s="150"/>
      <c r="FD5" s="150"/>
      <c r="FE5" s="150"/>
      <c r="FF5" s="150"/>
      <c r="FG5" s="150"/>
      <c r="FH5" s="150"/>
      <c r="FI5" s="150"/>
      <c r="FJ5" s="150"/>
      <c r="FK5" s="150"/>
      <c r="FL5" s="150"/>
      <c r="FM5" s="150"/>
      <c r="FN5" s="150"/>
      <c r="FO5" s="150"/>
      <c r="FP5" s="150"/>
      <c r="FQ5" s="150"/>
      <c r="FR5" s="150"/>
      <c r="FS5" s="150"/>
      <c r="FT5" s="150"/>
      <c r="FU5" s="150"/>
      <c r="FV5" s="150"/>
      <c r="FW5" s="150"/>
      <c r="FX5" s="150"/>
      <c r="FY5" s="150"/>
      <c r="FZ5" s="150"/>
      <c r="GA5" s="150"/>
      <c r="GB5" s="150"/>
      <c r="GC5" s="150"/>
      <c r="GD5" s="150"/>
      <c r="GE5" s="150"/>
      <c r="GF5" s="150"/>
      <c r="GG5" s="150"/>
      <c r="GH5" s="150"/>
      <c r="GI5" s="150"/>
      <c r="GJ5" s="150"/>
      <c r="GK5" s="150"/>
      <c r="GL5" s="150"/>
      <c r="GM5" s="150"/>
      <c r="GN5" s="150"/>
      <c r="GO5" s="150"/>
      <c r="GP5" s="150"/>
      <c r="GQ5" s="150"/>
      <c r="GR5" s="150"/>
      <c r="GS5" s="150"/>
      <c r="GT5" s="150"/>
      <c r="GU5" s="150"/>
      <c r="GV5" s="150"/>
      <c r="GW5" s="150"/>
      <c r="GX5" s="150"/>
      <c r="GY5" s="150"/>
      <c r="GZ5" s="150"/>
      <c r="HA5" s="150"/>
      <c r="HB5" s="150"/>
      <c r="HC5" s="150"/>
      <c r="HD5" s="150"/>
      <c r="HE5" s="150"/>
      <c r="HF5" s="150"/>
      <c r="HG5" s="150"/>
      <c r="HH5" s="150"/>
      <c r="HI5" s="150"/>
      <c r="HJ5" s="150"/>
      <c r="HK5" s="150"/>
      <c r="HL5" s="150"/>
      <c r="HM5" s="150"/>
      <c r="HN5" s="150"/>
      <c r="HO5" s="150"/>
      <c r="HP5" s="150"/>
      <c r="HQ5" s="150"/>
      <c r="HR5" s="150"/>
      <c r="HS5" s="150"/>
      <c r="HT5" s="150"/>
      <c r="HU5" s="150"/>
      <c r="HV5" s="150"/>
      <c r="HW5" s="150"/>
      <c r="HX5" s="150"/>
      <c r="HY5" s="150"/>
      <c r="HZ5" s="150"/>
      <c r="IA5" s="150"/>
      <c r="IB5" s="150"/>
      <c r="IC5" s="150"/>
      <c r="ID5" s="150"/>
      <c r="IE5" s="150"/>
    </row>
    <row r="6" spans="1:239" customFormat="1" ht="12" customHeight="1">
      <c r="A6" s="146"/>
      <c r="B6" s="146"/>
      <c r="C6" s="146"/>
      <c r="D6" s="146"/>
      <c r="E6" s="147"/>
      <c r="F6" s="148"/>
      <c r="G6" s="158"/>
      <c r="H6" s="149"/>
      <c r="I6" s="149"/>
      <c r="J6" s="149"/>
      <c r="K6" s="149"/>
      <c r="L6" s="159"/>
      <c r="M6" s="159"/>
      <c r="N6" s="159"/>
      <c r="O6" s="159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DH6" s="150"/>
      <c r="DI6" s="150"/>
      <c r="DJ6" s="150"/>
      <c r="DK6" s="150"/>
      <c r="DL6" s="150"/>
      <c r="DM6" s="150"/>
      <c r="DN6" s="150"/>
      <c r="DO6" s="150"/>
      <c r="DP6" s="150"/>
      <c r="DQ6" s="150"/>
      <c r="DR6" s="150"/>
      <c r="DS6" s="150"/>
      <c r="DT6" s="150"/>
      <c r="DU6" s="150"/>
      <c r="DV6" s="150"/>
      <c r="DW6" s="150"/>
      <c r="DX6" s="150"/>
      <c r="DY6" s="150"/>
      <c r="DZ6" s="150"/>
      <c r="EA6" s="150"/>
      <c r="EB6" s="150"/>
      <c r="EC6" s="150"/>
      <c r="ED6" s="150"/>
      <c r="EE6" s="150"/>
      <c r="EF6" s="150"/>
      <c r="EG6" s="150"/>
      <c r="EH6" s="150"/>
      <c r="EI6" s="150"/>
      <c r="EJ6" s="150"/>
      <c r="EK6" s="150"/>
      <c r="EL6" s="150"/>
      <c r="EM6" s="150"/>
      <c r="EN6" s="150"/>
      <c r="EO6" s="150"/>
      <c r="EP6" s="150"/>
      <c r="EQ6" s="150"/>
      <c r="ER6" s="150"/>
      <c r="ES6" s="150"/>
      <c r="ET6" s="150"/>
      <c r="EU6" s="150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  <c r="GT6" s="150"/>
      <c r="GU6" s="150"/>
      <c r="GV6" s="150"/>
      <c r="GW6" s="150"/>
      <c r="GX6" s="150"/>
      <c r="GY6" s="150"/>
      <c r="GZ6" s="150"/>
      <c r="HA6" s="150"/>
      <c r="HB6" s="150"/>
      <c r="HC6" s="150"/>
      <c r="HD6" s="150"/>
      <c r="HE6" s="150"/>
      <c r="HF6" s="150"/>
      <c r="HG6" s="150"/>
      <c r="HH6" s="150"/>
      <c r="HI6" s="150"/>
      <c r="HJ6" s="150"/>
      <c r="HK6" s="150"/>
      <c r="HL6" s="150"/>
      <c r="HM6" s="150"/>
      <c r="HN6" s="150"/>
      <c r="HO6" s="150"/>
      <c r="HP6" s="150"/>
      <c r="HQ6" s="150"/>
      <c r="HR6" s="150"/>
      <c r="HS6" s="150"/>
      <c r="HT6" s="150"/>
      <c r="HU6" s="150"/>
      <c r="HV6" s="150"/>
      <c r="HW6" s="150"/>
      <c r="HX6" s="150"/>
      <c r="HY6" s="150"/>
      <c r="HZ6" s="150"/>
      <c r="IA6" s="150"/>
      <c r="IB6" s="150"/>
      <c r="IC6" s="150"/>
      <c r="ID6" s="150"/>
      <c r="IE6" s="150"/>
    </row>
    <row r="7" spans="1:239" customFormat="1" ht="17.25" customHeight="1">
      <c r="A7" s="143"/>
      <c r="B7" s="143"/>
      <c r="C7" s="143"/>
      <c r="D7" s="143"/>
      <c r="E7" s="144"/>
      <c r="F7" s="144"/>
      <c r="G7" s="143"/>
      <c r="H7" s="143"/>
      <c r="I7" s="143"/>
      <c r="J7" s="143"/>
      <c r="K7" s="334" t="s">
        <v>198</v>
      </c>
      <c r="L7" s="334"/>
      <c r="M7" s="334"/>
      <c r="N7" s="334"/>
      <c r="O7" s="145"/>
      <c r="P7" s="5"/>
      <c r="Q7" s="5"/>
      <c r="R7" s="80"/>
      <c r="S7" s="80"/>
      <c r="T7" s="80"/>
      <c r="U7" s="80"/>
    </row>
    <row r="8" spans="1:239" customFormat="1" ht="16.5" customHeight="1">
      <c r="A8" s="143"/>
      <c r="B8" s="143"/>
      <c r="C8" s="143"/>
      <c r="D8" s="143"/>
      <c r="E8" s="144"/>
      <c r="F8" s="144"/>
      <c r="G8" s="143"/>
      <c r="H8" s="143"/>
      <c r="I8" s="143"/>
      <c r="J8" s="143"/>
      <c r="K8" s="334" t="s">
        <v>190</v>
      </c>
      <c r="L8" s="334"/>
      <c r="M8" s="334"/>
      <c r="N8" s="334"/>
      <c r="O8" s="145"/>
      <c r="P8" s="5"/>
      <c r="Q8" s="5"/>
      <c r="R8" s="80"/>
      <c r="S8" s="80"/>
      <c r="T8" s="80"/>
      <c r="U8" s="80"/>
    </row>
    <row r="9" spans="1:239" customFormat="1" ht="15.75" customHeight="1">
      <c r="A9" s="146"/>
      <c r="B9" s="146"/>
      <c r="C9" s="146"/>
      <c r="D9" s="146"/>
      <c r="E9" s="147"/>
      <c r="F9" s="148"/>
      <c r="G9" s="149"/>
      <c r="H9" s="149"/>
      <c r="I9" s="149"/>
      <c r="J9" s="149"/>
      <c r="K9" s="335" t="s">
        <v>192</v>
      </c>
      <c r="L9" s="335"/>
      <c r="M9" s="335"/>
      <c r="N9" s="335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0"/>
      <c r="BP9" s="150"/>
      <c r="BQ9" s="150"/>
      <c r="BR9" s="150"/>
      <c r="BS9" s="150"/>
      <c r="BT9" s="150"/>
      <c r="BU9" s="150"/>
      <c r="BV9" s="150"/>
      <c r="BW9" s="150"/>
      <c r="BX9" s="150"/>
      <c r="BY9" s="150"/>
      <c r="BZ9" s="150"/>
      <c r="CA9" s="150"/>
      <c r="CB9" s="150"/>
      <c r="CC9" s="150"/>
      <c r="CD9" s="150"/>
      <c r="CE9" s="150"/>
      <c r="CF9" s="150"/>
      <c r="CG9" s="150"/>
      <c r="CH9" s="150"/>
      <c r="CI9" s="150"/>
      <c r="CJ9" s="150"/>
      <c r="CK9" s="150"/>
      <c r="CL9" s="150"/>
      <c r="CM9" s="150"/>
      <c r="CN9" s="150"/>
      <c r="CO9" s="150"/>
      <c r="CP9" s="150"/>
      <c r="CQ9" s="150"/>
      <c r="CR9" s="150"/>
      <c r="CS9" s="150"/>
      <c r="CT9" s="150"/>
      <c r="CU9" s="150"/>
      <c r="CV9" s="150"/>
      <c r="CW9" s="150"/>
      <c r="CX9" s="150"/>
      <c r="CY9" s="150"/>
      <c r="CZ9" s="150"/>
      <c r="DA9" s="150"/>
      <c r="DB9" s="150"/>
      <c r="DC9" s="150"/>
      <c r="DD9" s="150"/>
      <c r="DE9" s="150"/>
      <c r="DF9" s="150"/>
      <c r="DG9" s="150"/>
      <c r="DH9" s="150"/>
      <c r="DI9" s="150"/>
      <c r="DJ9" s="150"/>
      <c r="DK9" s="150"/>
      <c r="DL9" s="150"/>
      <c r="DM9" s="150"/>
      <c r="DN9" s="150"/>
      <c r="DO9" s="150"/>
      <c r="DP9" s="150"/>
      <c r="DQ9" s="150"/>
      <c r="DR9" s="150"/>
      <c r="DS9" s="150"/>
      <c r="DT9" s="150"/>
      <c r="DU9" s="150"/>
      <c r="DV9" s="150"/>
      <c r="DW9" s="150"/>
      <c r="DX9" s="150"/>
      <c r="DY9" s="150"/>
      <c r="DZ9" s="150"/>
      <c r="EA9" s="150"/>
      <c r="EB9" s="150"/>
      <c r="EC9" s="150"/>
      <c r="ED9" s="150"/>
      <c r="EE9" s="150"/>
      <c r="EF9" s="150"/>
      <c r="EG9" s="150"/>
      <c r="EH9" s="150"/>
      <c r="EI9" s="150"/>
      <c r="EJ9" s="150"/>
      <c r="EK9" s="150"/>
      <c r="EL9" s="150"/>
      <c r="EM9" s="150"/>
      <c r="EN9" s="150"/>
      <c r="EO9" s="150"/>
      <c r="EP9" s="150"/>
      <c r="EQ9" s="150"/>
      <c r="ER9" s="150"/>
      <c r="ES9" s="150"/>
      <c r="ET9" s="150"/>
      <c r="EU9" s="150"/>
      <c r="EV9" s="150"/>
      <c r="EW9" s="150"/>
      <c r="EX9" s="150"/>
      <c r="EY9" s="150"/>
      <c r="EZ9" s="150"/>
      <c r="FA9" s="150"/>
      <c r="FB9" s="150"/>
      <c r="FC9" s="150"/>
      <c r="FD9" s="150"/>
      <c r="FE9" s="150"/>
      <c r="FF9" s="150"/>
      <c r="FG9" s="150"/>
      <c r="FH9" s="150"/>
      <c r="FI9" s="150"/>
      <c r="FJ9" s="150"/>
      <c r="FK9" s="150"/>
      <c r="FL9" s="150"/>
      <c r="FM9" s="150"/>
      <c r="FN9" s="150"/>
      <c r="FO9" s="150"/>
      <c r="FP9" s="150"/>
      <c r="FQ9" s="150"/>
      <c r="FR9" s="150"/>
      <c r="FS9" s="150"/>
      <c r="FT9" s="150"/>
      <c r="FU9" s="150"/>
      <c r="FV9" s="150"/>
      <c r="FW9" s="150"/>
      <c r="FX9" s="150"/>
      <c r="FY9" s="150"/>
      <c r="FZ9" s="150"/>
      <c r="GA9" s="150"/>
      <c r="GB9" s="150"/>
      <c r="GC9" s="150"/>
      <c r="GD9" s="150"/>
      <c r="GE9" s="150"/>
      <c r="GF9" s="150"/>
      <c r="GG9" s="150"/>
      <c r="GH9" s="150"/>
      <c r="GI9" s="150"/>
      <c r="GJ9" s="150"/>
      <c r="GK9" s="150"/>
      <c r="GL9" s="150"/>
      <c r="GM9" s="150"/>
      <c r="GN9" s="150"/>
      <c r="GO9" s="150"/>
      <c r="GP9" s="150"/>
      <c r="GQ9" s="150"/>
      <c r="GR9" s="150"/>
      <c r="GS9" s="150"/>
      <c r="GT9" s="150"/>
      <c r="GU9" s="150"/>
      <c r="GV9" s="150"/>
      <c r="GW9" s="150"/>
      <c r="GX9" s="150"/>
      <c r="GY9" s="150"/>
      <c r="GZ9" s="150"/>
      <c r="HA9" s="150"/>
      <c r="HB9" s="150"/>
      <c r="HC9" s="150"/>
      <c r="HD9" s="150"/>
      <c r="HE9" s="150"/>
      <c r="HF9" s="150"/>
      <c r="HG9" s="150"/>
      <c r="HH9" s="150"/>
      <c r="HI9" s="150"/>
      <c r="HJ9" s="150"/>
      <c r="HK9" s="150"/>
      <c r="HL9" s="150"/>
      <c r="HM9" s="150"/>
      <c r="HN9" s="150"/>
      <c r="HO9" s="150"/>
      <c r="HP9" s="150"/>
      <c r="HQ9" s="150"/>
      <c r="HR9" s="150"/>
      <c r="HS9" s="150"/>
      <c r="HT9" s="150"/>
      <c r="HU9" s="150"/>
      <c r="HV9" s="150"/>
      <c r="HW9" s="150"/>
    </row>
    <row r="10" spans="1:239" customFormat="1" ht="15.75" customHeight="1">
      <c r="A10" s="146"/>
      <c r="B10" s="146"/>
      <c r="C10" s="146"/>
      <c r="D10" s="146"/>
      <c r="E10" s="147"/>
      <c r="F10" s="148"/>
      <c r="G10" s="149"/>
      <c r="H10" s="149"/>
      <c r="I10" s="149"/>
      <c r="J10" s="149"/>
      <c r="K10" s="336" t="s">
        <v>191</v>
      </c>
      <c r="L10" s="336"/>
      <c r="M10" s="336"/>
      <c r="N10" s="336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0"/>
      <c r="BP10" s="150"/>
      <c r="BQ10" s="150"/>
      <c r="BR10" s="150"/>
      <c r="BS10" s="150"/>
      <c r="BT10" s="150"/>
      <c r="BU10" s="150"/>
      <c r="BV10" s="150"/>
      <c r="BW10" s="150"/>
      <c r="BX10" s="150"/>
      <c r="BY10" s="150"/>
      <c r="BZ10" s="150"/>
      <c r="CA10" s="150"/>
      <c r="CB10" s="150"/>
      <c r="CC10" s="150"/>
      <c r="CD10" s="150"/>
      <c r="CE10" s="150"/>
      <c r="CF10" s="150"/>
      <c r="CG10" s="150"/>
      <c r="CH10" s="150"/>
      <c r="CI10" s="150"/>
      <c r="CJ10" s="150"/>
      <c r="CK10" s="150"/>
      <c r="CL10" s="150"/>
      <c r="CM10" s="150"/>
      <c r="CN10" s="150"/>
      <c r="CO10" s="150"/>
      <c r="CP10" s="150"/>
      <c r="CQ10" s="150"/>
      <c r="CR10" s="150"/>
      <c r="CS10" s="150"/>
      <c r="CT10" s="150"/>
      <c r="CU10" s="150"/>
      <c r="CV10" s="150"/>
      <c r="CW10" s="150"/>
      <c r="CX10" s="150"/>
      <c r="CY10" s="150"/>
      <c r="CZ10" s="150"/>
      <c r="DA10" s="150"/>
      <c r="DB10" s="150"/>
      <c r="DC10" s="150"/>
      <c r="DD10" s="150"/>
      <c r="DE10" s="150"/>
      <c r="DF10" s="150"/>
      <c r="DG10" s="150"/>
      <c r="DH10" s="150"/>
      <c r="DI10" s="150"/>
      <c r="DJ10" s="150"/>
      <c r="DK10" s="150"/>
      <c r="DL10" s="150"/>
      <c r="DM10" s="150"/>
      <c r="DN10" s="150"/>
      <c r="DO10" s="150"/>
      <c r="DP10" s="150"/>
      <c r="DQ10" s="150"/>
      <c r="DR10" s="150"/>
      <c r="DS10" s="150"/>
      <c r="DT10" s="150"/>
      <c r="DU10" s="150"/>
      <c r="DV10" s="150"/>
      <c r="DW10" s="150"/>
      <c r="DX10" s="150"/>
      <c r="DY10" s="150"/>
      <c r="DZ10" s="150"/>
      <c r="EA10" s="150"/>
      <c r="EB10" s="150"/>
      <c r="EC10" s="150"/>
      <c r="ED10" s="150"/>
      <c r="EE10" s="150"/>
      <c r="EF10" s="150"/>
      <c r="EG10" s="150"/>
      <c r="EH10" s="150"/>
      <c r="EI10" s="150"/>
      <c r="EJ10" s="150"/>
      <c r="EK10" s="150"/>
      <c r="EL10" s="150"/>
      <c r="EM10" s="150"/>
      <c r="EN10" s="150"/>
      <c r="EO10" s="150"/>
      <c r="EP10" s="150"/>
      <c r="EQ10" s="150"/>
      <c r="ER10" s="150"/>
      <c r="ES10" s="150"/>
      <c r="ET10" s="150"/>
      <c r="EU10" s="150"/>
      <c r="EV10" s="150"/>
      <c r="EW10" s="150"/>
      <c r="EX10" s="150"/>
      <c r="EY10" s="150"/>
      <c r="EZ10" s="150"/>
      <c r="FA10" s="150"/>
      <c r="FB10" s="150"/>
      <c r="FC10" s="150"/>
      <c r="FD10" s="150"/>
      <c r="FE10" s="150"/>
      <c r="FF10" s="150"/>
      <c r="FG10" s="150"/>
      <c r="FH10" s="150"/>
      <c r="FI10" s="150"/>
      <c r="FJ10" s="150"/>
      <c r="FK10" s="150"/>
      <c r="FL10" s="150"/>
      <c r="FM10" s="150"/>
      <c r="FN10" s="150"/>
      <c r="FO10" s="150"/>
      <c r="FP10" s="150"/>
      <c r="FQ10" s="150"/>
      <c r="FR10" s="150"/>
      <c r="FS10" s="150"/>
      <c r="FT10" s="150"/>
      <c r="FU10" s="150"/>
      <c r="FV10" s="150"/>
      <c r="FW10" s="150"/>
      <c r="FX10" s="150"/>
      <c r="FY10" s="150"/>
      <c r="FZ10" s="150"/>
      <c r="GA10" s="150"/>
      <c r="GB10" s="150"/>
      <c r="GC10" s="150"/>
      <c r="GD10" s="150"/>
      <c r="GE10" s="150"/>
      <c r="GF10" s="150"/>
      <c r="GG10" s="150"/>
      <c r="GH10" s="150"/>
      <c r="GI10" s="150"/>
      <c r="GJ10" s="150"/>
      <c r="GK10" s="150"/>
      <c r="GL10" s="150"/>
      <c r="GM10" s="150"/>
      <c r="GN10" s="150"/>
      <c r="GO10" s="150"/>
      <c r="GP10" s="150"/>
      <c r="GQ10" s="150"/>
      <c r="GR10" s="150"/>
      <c r="GS10" s="150"/>
      <c r="GT10" s="150"/>
      <c r="GU10" s="150"/>
      <c r="GV10" s="150"/>
      <c r="GW10" s="150"/>
      <c r="GX10" s="150"/>
      <c r="GY10" s="150"/>
      <c r="GZ10" s="150"/>
      <c r="HA10" s="150"/>
      <c r="HB10" s="150"/>
      <c r="HC10" s="150"/>
      <c r="HD10" s="150"/>
      <c r="HE10" s="150"/>
      <c r="HF10" s="150"/>
      <c r="HG10" s="150"/>
      <c r="HH10" s="150"/>
      <c r="HI10" s="150"/>
      <c r="HJ10" s="150"/>
      <c r="HK10" s="150"/>
      <c r="HL10" s="150"/>
      <c r="HM10" s="150"/>
      <c r="HN10" s="150"/>
      <c r="HO10" s="150"/>
      <c r="HP10" s="150"/>
      <c r="HQ10" s="150"/>
      <c r="HR10" s="150"/>
      <c r="HS10" s="150"/>
      <c r="HT10" s="150"/>
      <c r="HU10" s="150"/>
      <c r="HV10" s="150"/>
      <c r="HW10" s="150"/>
    </row>
    <row r="11" spans="1:239" ht="9.75" customHeight="1">
      <c r="K11" s="337"/>
      <c r="L11" s="337"/>
      <c r="M11" s="337"/>
      <c r="N11" s="337"/>
    </row>
    <row r="12" spans="1:239" s="5" customFormat="1" ht="42.75" customHeight="1">
      <c r="A12" s="330" t="s">
        <v>187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</row>
    <row r="13" spans="1:239" s="5" customFormat="1" ht="34.5" customHeight="1">
      <c r="A13" s="331" t="s">
        <v>0</v>
      </c>
      <c r="B13" s="331" t="s">
        <v>1</v>
      </c>
      <c r="C13" s="331" t="s">
        <v>2</v>
      </c>
      <c r="D13" s="332" t="s">
        <v>3</v>
      </c>
      <c r="E13" s="323" t="s">
        <v>4</v>
      </c>
      <c r="F13" s="333" t="s">
        <v>5</v>
      </c>
      <c r="G13" s="323" t="s">
        <v>161</v>
      </c>
      <c r="H13" s="323" t="s">
        <v>162</v>
      </c>
      <c r="I13" s="323" t="s">
        <v>163</v>
      </c>
      <c r="J13" s="323" t="s">
        <v>164</v>
      </c>
      <c r="K13" s="36" t="s">
        <v>6</v>
      </c>
      <c r="L13" s="207"/>
      <c r="M13" s="207"/>
      <c r="N13" s="207"/>
    </row>
    <row r="14" spans="1:239" s="5" customFormat="1" ht="15" customHeight="1">
      <c r="A14" s="331"/>
      <c r="B14" s="331"/>
      <c r="C14" s="331"/>
      <c r="D14" s="332"/>
      <c r="E14" s="323"/>
      <c r="F14" s="333"/>
      <c r="G14" s="323"/>
      <c r="H14" s="323"/>
      <c r="I14" s="323"/>
      <c r="J14" s="323"/>
      <c r="K14" s="327" t="s">
        <v>8</v>
      </c>
      <c r="L14" s="207" t="s">
        <v>9</v>
      </c>
      <c r="M14" s="207"/>
      <c r="N14" s="207"/>
    </row>
    <row r="15" spans="1:239" s="5" customFormat="1" ht="127.5" customHeight="1">
      <c r="A15" s="331"/>
      <c r="B15" s="331"/>
      <c r="C15" s="331"/>
      <c r="D15" s="332"/>
      <c r="E15" s="323"/>
      <c r="F15" s="333"/>
      <c r="G15" s="323"/>
      <c r="H15" s="323"/>
      <c r="I15" s="323"/>
      <c r="J15" s="323"/>
      <c r="K15" s="327"/>
      <c r="L15" s="6" t="s">
        <v>52</v>
      </c>
      <c r="M15" s="6" t="s">
        <v>56</v>
      </c>
      <c r="N15" s="6" t="s">
        <v>117</v>
      </c>
    </row>
    <row r="16" spans="1:239" s="5" customFormat="1" ht="21" customHeight="1">
      <c r="A16" s="328" t="s">
        <v>99</v>
      </c>
      <c r="B16" s="328"/>
      <c r="C16" s="328"/>
      <c r="D16" s="328"/>
      <c r="E16" s="328"/>
      <c r="F16" s="328"/>
      <c r="G16" s="328"/>
      <c r="H16" s="328"/>
      <c r="I16" s="328"/>
      <c r="J16" s="328"/>
      <c r="K16" s="328"/>
      <c r="L16" s="328"/>
      <c r="M16" s="328"/>
      <c r="N16" s="328"/>
    </row>
    <row r="17" spans="1:15" s="5" customFormat="1" ht="19.5" customHeight="1">
      <c r="A17" s="329" t="s">
        <v>10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</row>
    <row r="18" spans="1:15" s="5" customFormat="1" ht="24" customHeight="1">
      <c r="A18" s="7" t="s">
        <v>11</v>
      </c>
      <c r="B18" s="69" t="s">
        <v>12</v>
      </c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5" s="5" customFormat="1" ht="19.5" customHeight="1">
      <c r="A19" s="8" t="s">
        <v>11</v>
      </c>
      <c r="B19" s="9" t="s">
        <v>11</v>
      </c>
      <c r="C19" s="184" t="s">
        <v>154</v>
      </c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  <row r="20" spans="1:15" s="5" customFormat="1" ht="34.5" customHeight="1">
      <c r="A20" s="249" t="s">
        <v>11</v>
      </c>
      <c r="B20" s="250" t="s">
        <v>11</v>
      </c>
      <c r="C20" s="185" t="s">
        <v>11</v>
      </c>
      <c r="D20" s="259" t="s">
        <v>143</v>
      </c>
      <c r="E20" s="295" t="s">
        <v>71</v>
      </c>
      <c r="F20" s="39" t="s">
        <v>13</v>
      </c>
      <c r="G20" s="88">
        <v>71.3</v>
      </c>
      <c r="H20" s="166">
        <v>64.099999999999994</v>
      </c>
      <c r="I20" s="66">
        <v>157.4</v>
      </c>
      <c r="J20" s="66">
        <v>168.2</v>
      </c>
      <c r="K20" s="75" t="s">
        <v>170</v>
      </c>
      <c r="L20" s="23">
        <v>50</v>
      </c>
      <c r="M20" s="24">
        <v>100</v>
      </c>
      <c r="N20" s="24">
        <v>110</v>
      </c>
      <c r="O20" s="164"/>
    </row>
    <row r="21" spans="1:15" s="5" customFormat="1" ht="23.25" customHeight="1">
      <c r="A21" s="249"/>
      <c r="B21" s="250"/>
      <c r="C21" s="185"/>
      <c r="D21" s="259"/>
      <c r="E21" s="295"/>
      <c r="F21" s="89" t="s">
        <v>105</v>
      </c>
      <c r="G21" s="56">
        <v>30</v>
      </c>
      <c r="H21" s="116"/>
      <c r="I21" s="11"/>
      <c r="J21" s="11"/>
      <c r="K21" s="75"/>
      <c r="L21" s="54"/>
      <c r="M21" s="24"/>
      <c r="N21" s="24"/>
    </row>
    <row r="22" spans="1:15" s="5" customFormat="1" ht="20.25" customHeight="1">
      <c r="A22" s="249"/>
      <c r="B22" s="250"/>
      <c r="C22" s="185"/>
      <c r="D22" s="259"/>
      <c r="E22" s="295"/>
      <c r="F22" s="40" t="s">
        <v>7</v>
      </c>
      <c r="G22" s="28">
        <f>SUM(G20:G21)</f>
        <v>101.3</v>
      </c>
      <c r="H22" s="28">
        <f>SUM(H20:H21)</f>
        <v>64.099999999999994</v>
      </c>
      <c r="I22" s="28">
        <f>SUM(I20:I21)</f>
        <v>157.4</v>
      </c>
      <c r="J22" s="28">
        <f>SUM(J20:J21)</f>
        <v>168.2</v>
      </c>
      <c r="K22" s="324"/>
      <c r="L22" s="324"/>
      <c r="M22" s="324"/>
      <c r="N22" s="324"/>
    </row>
    <row r="23" spans="1:15" s="5" customFormat="1" ht="32.25" customHeight="1">
      <c r="A23" s="249" t="s">
        <v>11</v>
      </c>
      <c r="B23" s="250" t="s">
        <v>11</v>
      </c>
      <c r="C23" s="185" t="s">
        <v>14</v>
      </c>
      <c r="D23" s="259" t="s">
        <v>15</v>
      </c>
      <c r="E23" s="295" t="s">
        <v>71</v>
      </c>
      <c r="F23" s="42" t="s">
        <v>13</v>
      </c>
      <c r="G23" s="114">
        <v>14.2</v>
      </c>
      <c r="H23" s="157">
        <v>14.2</v>
      </c>
      <c r="I23" s="66">
        <v>27</v>
      </c>
      <c r="J23" s="66">
        <v>27</v>
      </c>
      <c r="K23" s="68" t="s">
        <v>171</v>
      </c>
      <c r="L23" s="67">
        <v>11</v>
      </c>
      <c r="M23" s="23">
        <v>11</v>
      </c>
      <c r="N23" s="23">
        <v>11</v>
      </c>
    </row>
    <row r="24" spans="1:15" s="5" customFormat="1" ht="20.25" customHeight="1">
      <c r="A24" s="249"/>
      <c r="B24" s="250"/>
      <c r="C24" s="185"/>
      <c r="D24" s="259"/>
      <c r="E24" s="295"/>
      <c r="F24" s="151" t="s">
        <v>105</v>
      </c>
      <c r="G24" s="152"/>
      <c r="H24" s="157">
        <v>10.8</v>
      </c>
      <c r="I24" s="154"/>
      <c r="J24" s="154"/>
      <c r="K24" s="155"/>
      <c r="L24" s="67"/>
      <c r="M24" s="156"/>
      <c r="N24" s="156"/>
    </row>
    <row r="25" spans="1:15" s="5" customFormat="1" ht="21" customHeight="1">
      <c r="A25" s="249"/>
      <c r="B25" s="250"/>
      <c r="C25" s="185"/>
      <c r="D25" s="259"/>
      <c r="E25" s="295"/>
      <c r="F25" s="41" t="s">
        <v>7</v>
      </c>
      <c r="G25" s="28">
        <f>SUM(G23:G24)</f>
        <v>14.2</v>
      </c>
      <c r="H25" s="28">
        <f t="shared" ref="H25:J25" si="0">SUM(H23:H24)</f>
        <v>25</v>
      </c>
      <c r="I25" s="28">
        <f t="shared" si="0"/>
        <v>27</v>
      </c>
      <c r="J25" s="28">
        <f t="shared" si="0"/>
        <v>27</v>
      </c>
      <c r="K25" s="206"/>
      <c r="L25" s="206"/>
      <c r="M25" s="206"/>
      <c r="N25" s="206"/>
    </row>
    <row r="26" spans="1:15" s="5" customFormat="1" ht="24" customHeight="1">
      <c r="A26" s="249" t="s">
        <v>11</v>
      </c>
      <c r="B26" s="250" t="s">
        <v>11</v>
      </c>
      <c r="C26" s="185" t="s">
        <v>16</v>
      </c>
      <c r="D26" s="186" t="s">
        <v>165</v>
      </c>
      <c r="E26" s="187" t="s">
        <v>110</v>
      </c>
      <c r="F26" s="115" t="s">
        <v>13</v>
      </c>
      <c r="G26" s="112">
        <v>196.1</v>
      </c>
      <c r="H26" s="117"/>
      <c r="I26" s="114"/>
      <c r="J26" s="114"/>
      <c r="K26" s="188"/>
      <c r="L26" s="189"/>
      <c r="M26" s="189"/>
      <c r="N26" s="190"/>
    </row>
    <row r="27" spans="1:15" s="5" customFormat="1" ht="21" customHeight="1">
      <c r="A27" s="249"/>
      <c r="B27" s="250"/>
      <c r="C27" s="185"/>
      <c r="D27" s="186"/>
      <c r="E27" s="187"/>
      <c r="F27" s="89" t="s">
        <v>105</v>
      </c>
      <c r="G27" s="114">
        <v>25.1</v>
      </c>
      <c r="H27" s="116"/>
      <c r="I27" s="56"/>
      <c r="J27" s="56"/>
      <c r="K27" s="191"/>
      <c r="L27" s="192"/>
      <c r="M27" s="192"/>
      <c r="N27" s="193"/>
    </row>
    <row r="28" spans="1:15" s="5" customFormat="1" ht="23.25" customHeight="1">
      <c r="A28" s="249"/>
      <c r="B28" s="250"/>
      <c r="C28" s="185"/>
      <c r="D28" s="186"/>
      <c r="E28" s="187"/>
      <c r="F28" s="41" t="s">
        <v>7</v>
      </c>
      <c r="G28" s="28">
        <f>SUM(G26:G27)</f>
        <v>221.2</v>
      </c>
      <c r="H28" s="28">
        <f>SUM(H26:H27)</f>
        <v>0</v>
      </c>
      <c r="I28" s="28">
        <f>SUM(I26:I27)</f>
        <v>0</v>
      </c>
      <c r="J28" s="28">
        <f>SUM(J26:J27)</f>
        <v>0</v>
      </c>
      <c r="K28" s="183"/>
      <c r="L28" s="183"/>
      <c r="M28" s="183"/>
      <c r="N28" s="183"/>
    </row>
    <row r="29" spans="1:15" s="5" customFormat="1" ht="24" customHeight="1">
      <c r="A29" s="249" t="s">
        <v>11</v>
      </c>
      <c r="B29" s="250" t="s">
        <v>11</v>
      </c>
      <c r="C29" s="185" t="s">
        <v>26</v>
      </c>
      <c r="D29" s="186" t="s">
        <v>46</v>
      </c>
      <c r="E29" s="295" t="s">
        <v>71</v>
      </c>
      <c r="F29" s="42" t="s">
        <v>13</v>
      </c>
      <c r="G29" s="113">
        <v>17</v>
      </c>
      <c r="H29" s="117"/>
      <c r="I29" s="12"/>
      <c r="J29" s="12"/>
      <c r="K29" s="171"/>
      <c r="L29" s="172"/>
      <c r="M29" s="172"/>
      <c r="N29" s="173"/>
    </row>
    <row r="30" spans="1:15" s="5" customFormat="1" ht="21" customHeight="1">
      <c r="A30" s="249"/>
      <c r="B30" s="250"/>
      <c r="C30" s="185"/>
      <c r="D30" s="186"/>
      <c r="E30" s="295"/>
      <c r="F30" s="41" t="s">
        <v>7</v>
      </c>
      <c r="G30" s="28">
        <f>SUM(G29:G29)</f>
        <v>17</v>
      </c>
      <c r="H30" s="28">
        <f>SUM(H29:H29)</f>
        <v>0</v>
      </c>
      <c r="I30" s="28">
        <f>SUM(I29:I29)</f>
        <v>0</v>
      </c>
      <c r="J30" s="28">
        <f>SUM(J29:J29)</f>
        <v>0</v>
      </c>
      <c r="K30" s="183"/>
      <c r="L30" s="183"/>
      <c r="M30" s="183"/>
      <c r="N30" s="183"/>
    </row>
    <row r="31" spans="1:15" s="5" customFormat="1" ht="24.75" customHeight="1">
      <c r="A31" s="249" t="s">
        <v>11</v>
      </c>
      <c r="B31" s="250" t="s">
        <v>11</v>
      </c>
      <c r="C31" s="185" t="s">
        <v>55</v>
      </c>
      <c r="D31" s="186" t="s">
        <v>106</v>
      </c>
      <c r="E31" s="295" t="s">
        <v>71</v>
      </c>
      <c r="F31" s="42" t="s">
        <v>13</v>
      </c>
      <c r="G31" s="113">
        <v>10</v>
      </c>
      <c r="H31" s="117"/>
      <c r="I31" s="12"/>
      <c r="J31" s="12"/>
      <c r="K31" s="171"/>
      <c r="L31" s="172"/>
      <c r="M31" s="172"/>
      <c r="N31" s="173"/>
    </row>
    <row r="32" spans="1:15" s="5" customFormat="1" ht="24.75" customHeight="1">
      <c r="A32" s="249"/>
      <c r="B32" s="250"/>
      <c r="C32" s="185"/>
      <c r="D32" s="186"/>
      <c r="E32" s="295"/>
      <c r="F32" s="41" t="s">
        <v>7</v>
      </c>
      <c r="G32" s="28">
        <f>SUM(G31:G31)</f>
        <v>10</v>
      </c>
      <c r="H32" s="28">
        <f>SUM(H31:H31)</f>
        <v>0</v>
      </c>
      <c r="I32" s="28">
        <f>SUM(I31:I31)</f>
        <v>0</v>
      </c>
      <c r="J32" s="28">
        <f>SUM(J31:J31)</f>
        <v>0</v>
      </c>
      <c r="K32" s="206"/>
      <c r="L32" s="206"/>
      <c r="M32" s="206"/>
      <c r="N32" s="206"/>
    </row>
    <row r="33" spans="1:16" s="5" customFormat="1" ht="32.25" customHeight="1">
      <c r="A33" s="249" t="s">
        <v>11</v>
      </c>
      <c r="B33" s="250" t="s">
        <v>11</v>
      </c>
      <c r="C33" s="251" t="s">
        <v>83</v>
      </c>
      <c r="D33" s="316" t="s">
        <v>82</v>
      </c>
      <c r="E33" s="322" t="s">
        <v>81</v>
      </c>
      <c r="F33" s="62" t="s">
        <v>13</v>
      </c>
      <c r="G33" s="114"/>
      <c r="H33" s="157">
        <v>9.3000000000000007</v>
      </c>
      <c r="I33" s="90">
        <v>6.3</v>
      </c>
      <c r="J33" s="10">
        <v>6.7</v>
      </c>
      <c r="K33" s="64" t="s">
        <v>188</v>
      </c>
      <c r="L33" s="63" t="s">
        <v>84</v>
      </c>
      <c r="M33" s="63" t="s">
        <v>124</v>
      </c>
      <c r="N33" s="63" t="s">
        <v>124</v>
      </c>
      <c r="O33" s="169"/>
      <c r="P33" s="202"/>
    </row>
    <row r="34" spans="1:16" s="5" customFormat="1" ht="25.5" customHeight="1">
      <c r="A34" s="249"/>
      <c r="B34" s="250"/>
      <c r="C34" s="251"/>
      <c r="D34" s="316"/>
      <c r="E34" s="322"/>
      <c r="F34" s="43" t="s">
        <v>7</v>
      </c>
      <c r="G34" s="29">
        <f>SUM(G33:G33)</f>
        <v>0</v>
      </c>
      <c r="H34" s="28">
        <f>SUM(H33:H33)</f>
        <v>9.3000000000000007</v>
      </c>
      <c r="I34" s="29">
        <f>SUM(I33:I33)</f>
        <v>6.3</v>
      </c>
      <c r="J34" s="29">
        <f>SUM(J33:J33)</f>
        <v>6.7</v>
      </c>
      <c r="K34" s="199"/>
      <c r="L34" s="199"/>
      <c r="M34" s="199"/>
      <c r="N34" s="199"/>
    </row>
    <row r="35" spans="1:16" s="5" customFormat="1" ht="57" customHeight="1">
      <c r="A35" s="249" t="s">
        <v>11</v>
      </c>
      <c r="B35" s="250" t="s">
        <v>11</v>
      </c>
      <c r="C35" s="185" t="s">
        <v>153</v>
      </c>
      <c r="D35" s="259" t="s">
        <v>145</v>
      </c>
      <c r="E35" s="295" t="s">
        <v>71</v>
      </c>
      <c r="F35" s="42" t="s">
        <v>13</v>
      </c>
      <c r="G35" s="113"/>
      <c r="H35" s="165">
        <v>73.3</v>
      </c>
      <c r="I35" s="113">
        <v>80</v>
      </c>
      <c r="J35" s="113">
        <v>80</v>
      </c>
      <c r="K35" s="64" t="s">
        <v>172</v>
      </c>
      <c r="L35" s="84">
        <v>5</v>
      </c>
      <c r="M35" s="84">
        <v>5</v>
      </c>
      <c r="N35" s="84">
        <v>5</v>
      </c>
    </row>
    <row r="36" spans="1:16" s="5" customFormat="1" ht="24.75" customHeight="1">
      <c r="A36" s="249"/>
      <c r="B36" s="250"/>
      <c r="C36" s="185"/>
      <c r="D36" s="259"/>
      <c r="E36" s="295"/>
      <c r="F36" s="41" t="s">
        <v>7</v>
      </c>
      <c r="G36" s="28">
        <f>SUM(G35:G35)</f>
        <v>0</v>
      </c>
      <c r="H36" s="28">
        <f>SUM(H35:H35)</f>
        <v>73.3</v>
      </c>
      <c r="I36" s="28">
        <f>SUM(I35:I35)</f>
        <v>80</v>
      </c>
      <c r="J36" s="28">
        <f>SUM(J35:J35)</f>
        <v>80</v>
      </c>
      <c r="K36" s="206"/>
      <c r="L36" s="206"/>
      <c r="M36" s="206"/>
      <c r="N36" s="206"/>
    </row>
    <row r="37" spans="1:16" s="5" customFormat="1" ht="30" customHeight="1">
      <c r="A37" s="249" t="s">
        <v>11</v>
      </c>
      <c r="B37" s="250" t="s">
        <v>11</v>
      </c>
      <c r="C37" s="185" t="s">
        <v>167</v>
      </c>
      <c r="D37" s="186" t="s">
        <v>144</v>
      </c>
      <c r="E37" s="187" t="s">
        <v>110</v>
      </c>
      <c r="F37" s="321" t="s">
        <v>13</v>
      </c>
      <c r="G37" s="320"/>
      <c r="H37" s="267">
        <v>355.5</v>
      </c>
      <c r="I37" s="205">
        <v>400</v>
      </c>
      <c r="J37" s="205">
        <v>400</v>
      </c>
      <c r="K37" s="64" t="s">
        <v>173</v>
      </c>
      <c r="L37" s="63">
        <v>16</v>
      </c>
      <c r="M37" s="63">
        <v>16</v>
      </c>
      <c r="N37" s="63">
        <v>16</v>
      </c>
      <c r="O37" s="167"/>
      <c r="P37" s="168"/>
    </row>
    <row r="38" spans="1:16" s="5" customFormat="1" ht="21" customHeight="1">
      <c r="A38" s="249"/>
      <c r="B38" s="250"/>
      <c r="C38" s="185"/>
      <c r="D38" s="186"/>
      <c r="E38" s="187"/>
      <c r="F38" s="321"/>
      <c r="G38" s="320"/>
      <c r="H38" s="267"/>
      <c r="I38" s="205"/>
      <c r="J38" s="205"/>
      <c r="K38" s="64" t="s">
        <v>51</v>
      </c>
      <c r="L38" s="63" t="s">
        <v>58</v>
      </c>
      <c r="M38" s="63" t="s">
        <v>58</v>
      </c>
      <c r="N38" s="63" t="s">
        <v>58</v>
      </c>
    </row>
    <row r="39" spans="1:16" s="5" customFormat="1" ht="23.25" customHeight="1">
      <c r="A39" s="249"/>
      <c r="B39" s="250"/>
      <c r="C39" s="185"/>
      <c r="D39" s="186"/>
      <c r="E39" s="187"/>
      <c r="F39" s="321"/>
      <c r="G39" s="320"/>
      <c r="H39" s="267"/>
      <c r="I39" s="205"/>
      <c r="J39" s="205"/>
      <c r="K39" s="64" t="s">
        <v>174</v>
      </c>
      <c r="L39" s="63">
        <v>5</v>
      </c>
      <c r="M39" s="63">
        <v>7</v>
      </c>
      <c r="N39" s="63">
        <v>7</v>
      </c>
    </row>
    <row r="40" spans="1:16" s="5" customFormat="1" ht="21" customHeight="1">
      <c r="A40" s="249"/>
      <c r="B40" s="250"/>
      <c r="C40" s="185"/>
      <c r="D40" s="186"/>
      <c r="E40" s="187"/>
      <c r="F40" s="115" t="s">
        <v>105</v>
      </c>
      <c r="G40" s="114"/>
      <c r="H40" s="157">
        <v>57.9</v>
      </c>
      <c r="I40" s="114">
        <v>25.1</v>
      </c>
      <c r="J40" s="114">
        <v>25.1</v>
      </c>
      <c r="K40" s="59"/>
      <c r="L40" s="60"/>
      <c r="M40" s="59"/>
      <c r="N40" s="60"/>
      <c r="O40" s="169"/>
      <c r="P40" s="170"/>
    </row>
    <row r="41" spans="1:16" s="5" customFormat="1" ht="23.25" customHeight="1">
      <c r="A41" s="249"/>
      <c r="B41" s="250"/>
      <c r="C41" s="185"/>
      <c r="D41" s="186"/>
      <c r="E41" s="187"/>
      <c r="F41" s="41" t="s">
        <v>7</v>
      </c>
      <c r="G41" s="28">
        <f>SUM(G37:G40)</f>
        <v>0</v>
      </c>
      <c r="H41" s="28">
        <f>SUM(H37:H40)</f>
        <v>413.4</v>
      </c>
      <c r="I41" s="28">
        <f>SUM(I37:I40)</f>
        <v>425.1</v>
      </c>
      <c r="J41" s="28">
        <f>SUM(J37:J40)</f>
        <v>425.1</v>
      </c>
      <c r="K41" s="183"/>
      <c r="L41" s="183"/>
      <c r="M41" s="183"/>
      <c r="N41" s="183"/>
    </row>
    <row r="42" spans="1:16" s="5" customFormat="1" ht="18" customHeight="1">
      <c r="A42" s="8" t="s">
        <v>11</v>
      </c>
      <c r="B42" s="9" t="s">
        <v>11</v>
      </c>
      <c r="C42" s="174" t="s">
        <v>17</v>
      </c>
      <c r="D42" s="175"/>
      <c r="E42" s="175"/>
      <c r="F42" s="176"/>
      <c r="G42" s="13">
        <f>SUM(G22+G25+G28+G30+G32+G34+G36+G41)</f>
        <v>363.7</v>
      </c>
      <c r="H42" s="13">
        <f>SUM(H22+H25+H28+H30+H32+H34+H36+H41)</f>
        <v>585.09999999999991</v>
      </c>
      <c r="I42" s="13">
        <f>SUM(I22+I25+I28+I30+I32+I34+I36+I41)</f>
        <v>695.80000000000007</v>
      </c>
      <c r="J42" s="13">
        <f>SUM(J22+J25+J28+J30+J32+J34+J36+J41)</f>
        <v>707</v>
      </c>
      <c r="K42" s="177"/>
      <c r="L42" s="178"/>
      <c r="M42" s="178"/>
      <c r="N42" s="179"/>
    </row>
    <row r="43" spans="1:16" s="5" customFormat="1" ht="18" customHeight="1">
      <c r="A43" s="8" t="s">
        <v>11</v>
      </c>
      <c r="B43" s="9" t="s">
        <v>14</v>
      </c>
      <c r="C43" s="180" t="s">
        <v>18</v>
      </c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2"/>
    </row>
    <row r="44" spans="1:16" s="5" customFormat="1" ht="12.75" customHeight="1">
      <c r="A44" s="249" t="s">
        <v>11</v>
      </c>
      <c r="B44" s="250" t="s">
        <v>14</v>
      </c>
      <c r="C44" s="251" t="s">
        <v>11</v>
      </c>
      <c r="D44" s="316" t="s">
        <v>19</v>
      </c>
      <c r="E44" s="317" t="s">
        <v>81</v>
      </c>
      <c r="F44" s="318" t="s">
        <v>13</v>
      </c>
      <c r="G44" s="314">
        <v>38.5</v>
      </c>
      <c r="H44" s="194"/>
      <c r="I44" s="196"/>
      <c r="J44" s="196"/>
      <c r="K44" s="308"/>
      <c r="L44" s="309"/>
      <c r="M44" s="309"/>
      <c r="N44" s="310"/>
    </row>
    <row r="45" spans="1:16" s="5" customFormat="1" ht="20.25" customHeight="1">
      <c r="A45" s="249"/>
      <c r="B45" s="250"/>
      <c r="C45" s="251"/>
      <c r="D45" s="316"/>
      <c r="E45" s="317"/>
      <c r="F45" s="319"/>
      <c r="G45" s="315"/>
      <c r="H45" s="195"/>
      <c r="I45" s="197"/>
      <c r="J45" s="197"/>
      <c r="K45" s="311"/>
      <c r="L45" s="312"/>
      <c r="M45" s="312"/>
      <c r="N45" s="313"/>
    </row>
    <row r="46" spans="1:16" s="5" customFormat="1" ht="33" customHeight="1">
      <c r="A46" s="249"/>
      <c r="B46" s="250"/>
      <c r="C46" s="251"/>
      <c r="D46" s="316"/>
      <c r="E46" s="317"/>
      <c r="F46" s="43" t="s">
        <v>7</v>
      </c>
      <c r="G46" s="29">
        <f>SUM(G44:G45)</f>
        <v>38.5</v>
      </c>
      <c r="H46" s="29">
        <f>SUM(H44:H45)</f>
        <v>0</v>
      </c>
      <c r="I46" s="29">
        <f>SUM(I44:I45)</f>
        <v>0</v>
      </c>
      <c r="J46" s="29">
        <f>SUM(J44:J45)</f>
        <v>0</v>
      </c>
      <c r="K46" s="199"/>
      <c r="L46" s="199"/>
      <c r="M46" s="199"/>
      <c r="N46" s="199"/>
    </row>
    <row r="47" spans="1:16" s="5" customFormat="1" ht="52.5" customHeight="1">
      <c r="A47" s="249" t="s">
        <v>11</v>
      </c>
      <c r="B47" s="250" t="s">
        <v>14</v>
      </c>
      <c r="C47" s="251" t="s">
        <v>14</v>
      </c>
      <c r="D47" s="253" t="s">
        <v>114</v>
      </c>
      <c r="E47" s="304" t="s">
        <v>166</v>
      </c>
      <c r="F47" s="62" t="s">
        <v>13</v>
      </c>
      <c r="G47" s="114">
        <v>26.5</v>
      </c>
      <c r="H47" s="117"/>
      <c r="I47" s="90"/>
      <c r="J47" s="10"/>
      <c r="K47" s="171"/>
      <c r="L47" s="172"/>
      <c r="M47" s="172"/>
      <c r="N47" s="173"/>
    </row>
    <row r="48" spans="1:16" s="5" customFormat="1" ht="24.75" customHeight="1">
      <c r="A48" s="249"/>
      <c r="B48" s="250"/>
      <c r="C48" s="251"/>
      <c r="D48" s="253"/>
      <c r="E48" s="304"/>
      <c r="F48" s="43" t="s">
        <v>7</v>
      </c>
      <c r="G48" s="29">
        <f>SUM(G47:G47)</f>
        <v>26.5</v>
      </c>
      <c r="H48" s="29">
        <f>SUM(H47:H47)</f>
        <v>0</v>
      </c>
      <c r="I48" s="29">
        <f>SUM(I47:I47)</f>
        <v>0</v>
      </c>
      <c r="J48" s="29">
        <f>SUM(J47:J47)</f>
        <v>0</v>
      </c>
      <c r="K48" s="199"/>
      <c r="L48" s="199"/>
      <c r="M48" s="199"/>
      <c r="N48" s="199"/>
    </row>
    <row r="49" spans="1:16" s="5" customFormat="1" ht="32.25" customHeight="1">
      <c r="A49" s="215" t="s">
        <v>11</v>
      </c>
      <c r="B49" s="217" t="s">
        <v>14</v>
      </c>
      <c r="C49" s="219" t="s">
        <v>28</v>
      </c>
      <c r="D49" s="221" t="s">
        <v>82</v>
      </c>
      <c r="E49" s="223" t="s">
        <v>71</v>
      </c>
      <c r="F49" s="129" t="s">
        <v>13</v>
      </c>
      <c r="G49" s="131">
        <v>6</v>
      </c>
      <c r="H49" s="134"/>
      <c r="I49" s="130"/>
      <c r="J49" s="131"/>
      <c r="K49" s="225"/>
      <c r="L49" s="226"/>
      <c r="M49" s="226"/>
      <c r="N49" s="227"/>
      <c r="O49" s="132"/>
    </row>
    <row r="50" spans="1:16" s="5" customFormat="1" ht="27" customHeight="1">
      <c r="A50" s="216"/>
      <c r="B50" s="218"/>
      <c r="C50" s="220"/>
      <c r="D50" s="222"/>
      <c r="E50" s="224"/>
      <c r="F50" s="43" t="s">
        <v>7</v>
      </c>
      <c r="G50" s="29">
        <f>SUM(G49:G49)</f>
        <v>6</v>
      </c>
      <c r="H50" s="29">
        <f>SUM(H49:H49)</f>
        <v>0</v>
      </c>
      <c r="I50" s="29">
        <f>SUM(I49:I49)</f>
        <v>0</v>
      </c>
      <c r="J50" s="29">
        <f>SUM(J49:J49)</f>
        <v>0</v>
      </c>
      <c r="K50" s="305"/>
      <c r="L50" s="306"/>
      <c r="M50" s="306"/>
      <c r="N50" s="307"/>
      <c r="O50" s="133"/>
    </row>
    <row r="51" spans="1:16" s="5" customFormat="1" ht="45" customHeight="1">
      <c r="A51" s="249" t="s">
        <v>11</v>
      </c>
      <c r="B51" s="250" t="s">
        <v>14</v>
      </c>
      <c r="C51" s="185" t="s">
        <v>16</v>
      </c>
      <c r="D51" s="303" t="s">
        <v>113</v>
      </c>
      <c r="E51" s="304" t="s">
        <v>166</v>
      </c>
      <c r="F51" s="39" t="s">
        <v>47</v>
      </c>
      <c r="G51" s="113">
        <v>102</v>
      </c>
      <c r="H51" s="117"/>
      <c r="I51" s="113"/>
      <c r="J51" s="113"/>
      <c r="K51" s="188"/>
      <c r="L51" s="189"/>
      <c r="M51" s="189"/>
      <c r="N51" s="190"/>
    </row>
    <row r="52" spans="1:16" s="5" customFormat="1" ht="26.25" customHeight="1">
      <c r="A52" s="249"/>
      <c r="B52" s="250"/>
      <c r="C52" s="185"/>
      <c r="D52" s="303"/>
      <c r="E52" s="304"/>
      <c r="F52" s="43" t="s">
        <v>7</v>
      </c>
      <c r="G52" s="29">
        <f>SUM(G51:G51)</f>
        <v>102</v>
      </c>
      <c r="H52" s="29">
        <f>SUM(H51:H51)</f>
        <v>0</v>
      </c>
      <c r="I52" s="29">
        <f>SUM(I51:I51)</f>
        <v>0</v>
      </c>
      <c r="J52" s="29">
        <f>SUM(J51:J51)</f>
        <v>0</v>
      </c>
      <c r="K52" s="199"/>
      <c r="L52" s="199"/>
      <c r="M52" s="199"/>
      <c r="N52" s="199"/>
    </row>
    <row r="53" spans="1:16" s="5" customFormat="1" ht="20.25" customHeight="1">
      <c r="A53" s="8" t="s">
        <v>11</v>
      </c>
      <c r="B53" s="9" t="s">
        <v>14</v>
      </c>
      <c r="C53" s="200" t="s">
        <v>17</v>
      </c>
      <c r="D53" s="200"/>
      <c r="E53" s="200"/>
      <c r="F53" s="200"/>
      <c r="G53" s="14">
        <f>G46+G48+G52+G50</f>
        <v>173</v>
      </c>
      <c r="H53" s="14">
        <f>H46+H48+H52+H50</f>
        <v>0</v>
      </c>
      <c r="I53" s="14">
        <f>I46+I48+I52+I50</f>
        <v>0</v>
      </c>
      <c r="J53" s="14">
        <f>J46+J48+J52+J50</f>
        <v>0</v>
      </c>
      <c r="K53" s="201"/>
      <c r="L53" s="201"/>
      <c r="M53" s="201"/>
      <c r="N53" s="201"/>
    </row>
    <row r="54" spans="1:16" s="5" customFormat="1" ht="23.25" customHeight="1">
      <c r="A54" s="8" t="s">
        <v>11</v>
      </c>
      <c r="B54" s="9" t="s">
        <v>16</v>
      </c>
      <c r="C54" s="198" t="s">
        <v>20</v>
      </c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198"/>
    </row>
    <row r="55" spans="1:16" s="5" customFormat="1" ht="33.75" customHeight="1">
      <c r="A55" s="249" t="s">
        <v>11</v>
      </c>
      <c r="B55" s="250" t="s">
        <v>16</v>
      </c>
      <c r="C55" s="293" t="s">
        <v>11</v>
      </c>
      <c r="D55" s="294" t="s">
        <v>147</v>
      </c>
      <c r="E55" s="295" t="s">
        <v>107</v>
      </c>
      <c r="F55" s="44" t="s">
        <v>13</v>
      </c>
      <c r="G55" s="123">
        <v>2244.1999999999998</v>
      </c>
      <c r="H55" s="163">
        <v>2896.6</v>
      </c>
      <c r="I55" s="95">
        <v>2914.8</v>
      </c>
      <c r="J55" s="58">
        <v>2969.5</v>
      </c>
      <c r="K55" s="296" t="s">
        <v>175</v>
      </c>
      <c r="L55" s="297" t="s">
        <v>134</v>
      </c>
      <c r="M55" s="297" t="s">
        <v>135</v>
      </c>
      <c r="N55" s="297" t="s">
        <v>136</v>
      </c>
      <c r="O55" s="162"/>
    </row>
    <row r="56" spans="1:16" s="5" customFormat="1" ht="23.25" customHeight="1">
      <c r="A56" s="249"/>
      <c r="B56" s="250"/>
      <c r="C56" s="293"/>
      <c r="D56" s="294"/>
      <c r="E56" s="295"/>
      <c r="F56" s="53" t="s">
        <v>105</v>
      </c>
      <c r="G56" s="124">
        <v>9.9</v>
      </c>
      <c r="H56" s="118">
        <v>97.8</v>
      </c>
      <c r="I56" s="74"/>
      <c r="J56" s="74"/>
      <c r="K56" s="296"/>
      <c r="L56" s="297"/>
      <c r="M56" s="297"/>
      <c r="N56" s="297"/>
    </row>
    <row r="57" spans="1:16" s="5" customFormat="1" ht="21" customHeight="1">
      <c r="A57" s="249"/>
      <c r="B57" s="250"/>
      <c r="C57" s="293"/>
      <c r="D57" s="294"/>
      <c r="E57" s="295"/>
      <c r="F57" s="298" t="s">
        <v>49</v>
      </c>
      <c r="G57" s="299">
        <v>87.4</v>
      </c>
      <c r="H57" s="267">
        <v>150.9</v>
      </c>
      <c r="I57" s="300">
        <v>47.6</v>
      </c>
      <c r="J57" s="300">
        <v>50.9</v>
      </c>
      <c r="K57" s="296" t="s">
        <v>176</v>
      </c>
      <c r="L57" s="301" t="s">
        <v>131</v>
      </c>
      <c r="M57" s="301" t="s">
        <v>132</v>
      </c>
      <c r="N57" s="301" t="s">
        <v>133</v>
      </c>
      <c r="O57" s="167"/>
      <c r="P57" s="168"/>
    </row>
    <row r="58" spans="1:16" s="5" customFormat="1" ht="12" customHeight="1">
      <c r="A58" s="249"/>
      <c r="B58" s="250"/>
      <c r="C58" s="293"/>
      <c r="D58" s="294"/>
      <c r="E58" s="295"/>
      <c r="F58" s="298"/>
      <c r="G58" s="299"/>
      <c r="H58" s="267"/>
      <c r="I58" s="300"/>
      <c r="J58" s="300"/>
      <c r="K58" s="296"/>
      <c r="L58" s="301"/>
      <c r="M58" s="301"/>
      <c r="N58" s="301"/>
      <c r="O58" s="167"/>
      <c r="P58" s="168"/>
    </row>
    <row r="59" spans="1:16" ht="33.75" customHeight="1">
      <c r="A59" s="249"/>
      <c r="B59" s="250"/>
      <c r="C59" s="293"/>
      <c r="D59" s="294"/>
      <c r="E59" s="295"/>
      <c r="F59" s="44" t="s">
        <v>101</v>
      </c>
      <c r="G59" s="142">
        <v>52.4</v>
      </c>
      <c r="H59" s="50"/>
      <c r="I59" s="58"/>
      <c r="J59" s="58"/>
      <c r="K59" s="25" t="s">
        <v>177</v>
      </c>
      <c r="L59" s="21" t="s">
        <v>128</v>
      </c>
      <c r="M59" s="21" t="s">
        <v>129</v>
      </c>
      <c r="N59" s="21" t="s">
        <v>130</v>
      </c>
    </row>
    <row r="60" spans="1:16" ht="26.25" customHeight="1">
      <c r="A60" s="249"/>
      <c r="B60" s="250"/>
      <c r="C60" s="293"/>
      <c r="D60" s="294"/>
      <c r="E60" s="295"/>
      <c r="F60" s="44" t="s">
        <v>47</v>
      </c>
      <c r="G60" s="125">
        <v>29.8</v>
      </c>
      <c r="H60" s="50"/>
      <c r="I60" s="58"/>
      <c r="J60" s="58"/>
      <c r="K60" s="25" t="s">
        <v>178</v>
      </c>
      <c r="L60" s="21">
        <v>2984</v>
      </c>
      <c r="M60" s="21">
        <v>3236</v>
      </c>
      <c r="N60" s="21">
        <v>3286</v>
      </c>
    </row>
    <row r="61" spans="1:16" ht="27" customHeight="1">
      <c r="A61" s="249"/>
      <c r="B61" s="250"/>
      <c r="C61" s="293"/>
      <c r="D61" s="294"/>
      <c r="E61" s="295"/>
      <c r="F61" s="44"/>
      <c r="G61" s="125"/>
      <c r="H61" s="50"/>
      <c r="I61" s="58"/>
      <c r="J61" s="58"/>
      <c r="K61" s="25" t="s">
        <v>179</v>
      </c>
      <c r="L61" s="21">
        <v>32000</v>
      </c>
      <c r="M61" s="21">
        <v>34000</v>
      </c>
      <c r="N61" s="21">
        <v>36000</v>
      </c>
    </row>
    <row r="62" spans="1:16" ht="24.75" customHeight="1">
      <c r="A62" s="249"/>
      <c r="B62" s="250"/>
      <c r="C62" s="293"/>
      <c r="D62" s="294"/>
      <c r="E62" s="295"/>
      <c r="F62" s="139" t="s">
        <v>7</v>
      </c>
      <c r="G62" s="29">
        <f>SUM(G55:G60)</f>
        <v>2423.7000000000003</v>
      </c>
      <c r="H62" s="29">
        <f>SUM(H55:H60)</f>
        <v>3145.3</v>
      </c>
      <c r="I62" s="29">
        <f>SUM(I55:I60)</f>
        <v>2962.4</v>
      </c>
      <c r="J62" s="29">
        <f>SUM(J55:J60)</f>
        <v>3020.4</v>
      </c>
      <c r="K62" s="302"/>
      <c r="L62" s="302"/>
      <c r="M62" s="302"/>
      <c r="N62" s="302"/>
    </row>
    <row r="63" spans="1:16" ht="54.75" customHeight="1">
      <c r="A63" s="249" t="s">
        <v>11</v>
      </c>
      <c r="B63" s="250" t="s">
        <v>16</v>
      </c>
      <c r="C63" s="185" t="s">
        <v>26</v>
      </c>
      <c r="D63" s="186" t="s">
        <v>169</v>
      </c>
      <c r="E63" s="290" t="s">
        <v>151</v>
      </c>
      <c r="F63" s="39" t="s">
        <v>13</v>
      </c>
      <c r="G63" s="114"/>
      <c r="H63" s="161">
        <v>85.1</v>
      </c>
      <c r="I63" s="91"/>
      <c r="J63" s="91"/>
      <c r="K63" s="64" t="s">
        <v>125</v>
      </c>
      <c r="L63" s="23"/>
      <c r="M63" s="23">
        <v>1</v>
      </c>
      <c r="N63" s="73"/>
    </row>
    <row r="64" spans="1:16" ht="27" customHeight="1">
      <c r="A64" s="249"/>
      <c r="B64" s="250"/>
      <c r="C64" s="185"/>
      <c r="D64" s="186"/>
      <c r="E64" s="290"/>
      <c r="F64" s="39" t="s">
        <v>103</v>
      </c>
      <c r="G64" s="114">
        <v>137.69999999999999</v>
      </c>
      <c r="H64" s="119">
        <v>27.3</v>
      </c>
      <c r="I64" s="34"/>
      <c r="J64" s="34"/>
      <c r="K64" s="64" t="s">
        <v>80</v>
      </c>
      <c r="L64" s="23"/>
      <c r="M64" s="23">
        <v>100</v>
      </c>
      <c r="N64" s="73"/>
    </row>
    <row r="65" spans="1:18" ht="24.75" customHeight="1">
      <c r="A65" s="249"/>
      <c r="B65" s="250"/>
      <c r="C65" s="185"/>
      <c r="D65" s="186"/>
      <c r="E65" s="290"/>
      <c r="F65" s="40" t="s">
        <v>7</v>
      </c>
      <c r="G65" s="29">
        <f>SUM(G63:G64)</f>
        <v>137.69999999999999</v>
      </c>
      <c r="H65" s="29">
        <f>SUM(H63:H64)</f>
        <v>112.39999999999999</v>
      </c>
      <c r="I65" s="29">
        <f>SUM(I63:I64)</f>
        <v>0</v>
      </c>
      <c r="J65" s="29">
        <f>SUM(J63:J64)</f>
        <v>0</v>
      </c>
      <c r="K65" s="261"/>
      <c r="L65" s="261"/>
      <c r="M65" s="261"/>
      <c r="N65" s="261"/>
      <c r="R65" s="72"/>
    </row>
    <row r="66" spans="1:18" ht="21" customHeight="1">
      <c r="A66" s="8" t="s">
        <v>11</v>
      </c>
      <c r="B66" s="9" t="s">
        <v>16</v>
      </c>
      <c r="C66" s="211" t="s">
        <v>17</v>
      </c>
      <c r="D66" s="211"/>
      <c r="E66" s="211"/>
      <c r="F66" s="211"/>
      <c r="G66" s="14">
        <f>SUM(G62+G65)</f>
        <v>2561.4</v>
      </c>
      <c r="H66" s="14">
        <f>SUM(H62+H65)</f>
        <v>3257.7000000000003</v>
      </c>
      <c r="I66" s="14">
        <f>SUM(I62+I65)</f>
        <v>2962.4</v>
      </c>
      <c r="J66" s="14">
        <f>SUM(J62+J65)</f>
        <v>3020.4</v>
      </c>
      <c r="K66" s="291"/>
      <c r="L66" s="291"/>
      <c r="M66" s="291"/>
      <c r="N66" s="291"/>
    </row>
    <row r="67" spans="1:18" ht="21" customHeight="1">
      <c r="A67" s="8" t="s">
        <v>11</v>
      </c>
      <c r="B67" s="203" t="s">
        <v>21</v>
      </c>
      <c r="C67" s="203"/>
      <c r="D67" s="203"/>
      <c r="E67" s="203"/>
      <c r="F67" s="203"/>
      <c r="G67" s="26">
        <f>SUM(G42,G53,G66)</f>
        <v>3098.1000000000004</v>
      </c>
      <c r="H67" s="26">
        <f>SUM(H42,H53,H66)</f>
        <v>3842.8</v>
      </c>
      <c r="I67" s="26">
        <f>SUM(I42,I53,I66)</f>
        <v>3658.2000000000003</v>
      </c>
      <c r="J67" s="26">
        <f>SUM(J42,J53,J66)</f>
        <v>3727.4</v>
      </c>
      <c r="K67" s="292"/>
      <c r="L67" s="292"/>
      <c r="M67" s="292"/>
      <c r="N67" s="292"/>
    </row>
    <row r="68" spans="1:18" ht="20.25" customHeight="1">
      <c r="A68" s="286" t="s">
        <v>137</v>
      </c>
      <c r="B68" s="286"/>
      <c r="C68" s="286"/>
      <c r="D68" s="286"/>
      <c r="E68" s="286"/>
      <c r="F68" s="286"/>
      <c r="G68" s="286"/>
      <c r="H68" s="286"/>
      <c r="I68" s="286"/>
      <c r="J68" s="286"/>
      <c r="K68" s="286"/>
      <c r="L68" s="286"/>
      <c r="M68" s="286"/>
      <c r="N68" s="286"/>
    </row>
    <row r="69" spans="1:18" ht="27" customHeight="1">
      <c r="A69" s="7" t="s">
        <v>14</v>
      </c>
      <c r="B69" s="287" t="s">
        <v>75</v>
      </c>
      <c r="C69" s="287"/>
      <c r="D69" s="287"/>
      <c r="E69" s="287"/>
      <c r="F69" s="287"/>
      <c r="G69" s="287"/>
      <c r="H69" s="287"/>
      <c r="I69" s="287"/>
      <c r="J69" s="287"/>
      <c r="K69" s="287"/>
      <c r="L69" s="287"/>
      <c r="M69" s="287"/>
      <c r="N69" s="287"/>
    </row>
    <row r="70" spans="1:18" ht="22.5" customHeight="1">
      <c r="A70" s="8" t="s">
        <v>14</v>
      </c>
      <c r="B70" s="9" t="s">
        <v>11</v>
      </c>
      <c r="C70" s="265" t="s">
        <v>22</v>
      </c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265"/>
    </row>
    <row r="71" spans="1:18" ht="19.5" customHeight="1">
      <c r="A71" s="249" t="s">
        <v>14</v>
      </c>
      <c r="B71" s="250" t="s">
        <v>11</v>
      </c>
      <c r="C71" s="185" t="s">
        <v>14</v>
      </c>
      <c r="D71" s="186" t="s">
        <v>155</v>
      </c>
      <c r="E71" s="187" t="s">
        <v>77</v>
      </c>
      <c r="F71" s="39" t="s">
        <v>13</v>
      </c>
      <c r="G71" s="124">
        <v>700</v>
      </c>
      <c r="H71" s="120">
        <v>88.4</v>
      </c>
      <c r="I71" s="15">
        <v>1000</v>
      </c>
      <c r="J71" s="34"/>
      <c r="K71" s="22" t="s">
        <v>80</v>
      </c>
      <c r="L71" s="23">
        <v>50</v>
      </c>
      <c r="M71" s="24">
        <v>50</v>
      </c>
      <c r="N71" s="24"/>
    </row>
    <row r="72" spans="1:18" ht="20.25" customHeight="1">
      <c r="A72" s="249"/>
      <c r="B72" s="250"/>
      <c r="C72" s="185"/>
      <c r="D72" s="186"/>
      <c r="E72" s="187"/>
      <c r="F72" s="52" t="s">
        <v>103</v>
      </c>
      <c r="G72" s="124"/>
      <c r="H72" s="120">
        <v>244</v>
      </c>
      <c r="I72" s="15"/>
      <c r="J72" s="15"/>
      <c r="K72" s="288" t="s">
        <v>126</v>
      </c>
      <c r="L72" s="289"/>
      <c r="M72" s="230"/>
      <c r="N72" s="230">
        <v>100</v>
      </c>
    </row>
    <row r="73" spans="1:18" ht="20.25" customHeight="1">
      <c r="A73" s="249"/>
      <c r="B73" s="250"/>
      <c r="C73" s="185"/>
      <c r="D73" s="186"/>
      <c r="E73" s="187"/>
      <c r="F73" s="52" t="s">
        <v>168</v>
      </c>
      <c r="G73" s="124">
        <v>200</v>
      </c>
      <c r="H73" s="120"/>
      <c r="I73" s="15"/>
      <c r="J73" s="15"/>
      <c r="K73" s="288"/>
      <c r="L73" s="289"/>
      <c r="M73" s="230"/>
      <c r="N73" s="230"/>
    </row>
    <row r="74" spans="1:18" ht="23.25" customHeight="1">
      <c r="A74" s="249"/>
      <c r="B74" s="250"/>
      <c r="C74" s="185"/>
      <c r="D74" s="186"/>
      <c r="E74" s="187"/>
      <c r="F74" s="39" t="s">
        <v>102</v>
      </c>
      <c r="G74" s="114"/>
      <c r="H74" s="165">
        <v>661</v>
      </c>
      <c r="I74" s="15">
        <v>918</v>
      </c>
      <c r="J74" s="15"/>
      <c r="K74" s="288"/>
      <c r="L74" s="289"/>
      <c r="M74" s="230"/>
      <c r="N74" s="230"/>
      <c r="O74" s="167"/>
      <c r="P74" s="325"/>
    </row>
    <row r="75" spans="1:18" ht="22.5" customHeight="1">
      <c r="A75" s="249"/>
      <c r="B75" s="250"/>
      <c r="C75" s="185"/>
      <c r="D75" s="186"/>
      <c r="E75" s="187"/>
      <c r="F75" s="39" t="s">
        <v>24</v>
      </c>
      <c r="G75" s="114"/>
      <c r="H75" s="121">
        <v>1110</v>
      </c>
      <c r="I75" s="87">
        <v>1110</v>
      </c>
      <c r="J75" s="55"/>
      <c r="K75" s="288"/>
      <c r="L75" s="289"/>
      <c r="M75" s="230"/>
      <c r="N75" s="230"/>
    </row>
    <row r="76" spans="1:18" ht="25.5" customHeight="1">
      <c r="A76" s="249"/>
      <c r="B76" s="250"/>
      <c r="C76" s="185"/>
      <c r="D76" s="186"/>
      <c r="E76" s="187"/>
      <c r="F76" s="40" t="s">
        <v>7</v>
      </c>
      <c r="G76" s="29">
        <f>SUM(G71:G75)</f>
        <v>900</v>
      </c>
      <c r="H76" s="29">
        <f>SUM(H71:H75)</f>
        <v>2103.4</v>
      </c>
      <c r="I76" s="29">
        <f>SUM(I71:I75)</f>
        <v>3028</v>
      </c>
      <c r="J76" s="29">
        <f>SUM(J71:J75)</f>
        <v>0</v>
      </c>
      <c r="K76" s="285"/>
      <c r="L76" s="285"/>
      <c r="M76" s="285"/>
      <c r="N76" s="285"/>
    </row>
    <row r="77" spans="1:18" ht="23.25" customHeight="1">
      <c r="A77" s="249" t="s">
        <v>14</v>
      </c>
      <c r="B77" s="250" t="s">
        <v>11</v>
      </c>
      <c r="C77" s="185" t="s">
        <v>16</v>
      </c>
      <c r="D77" s="259" t="s">
        <v>156</v>
      </c>
      <c r="E77" s="281" t="s">
        <v>115</v>
      </c>
      <c r="F77" s="45" t="s">
        <v>13</v>
      </c>
      <c r="G77" s="126"/>
      <c r="H77" s="117"/>
      <c r="I77" s="10">
        <v>1323</v>
      </c>
      <c r="J77" s="90"/>
      <c r="K77" s="282" t="s">
        <v>180</v>
      </c>
      <c r="L77" s="283"/>
      <c r="M77" s="284"/>
      <c r="N77" s="284" t="s">
        <v>141</v>
      </c>
    </row>
    <row r="78" spans="1:18" ht="25.5" customHeight="1">
      <c r="A78" s="249"/>
      <c r="B78" s="250"/>
      <c r="C78" s="185"/>
      <c r="D78" s="259"/>
      <c r="E78" s="281"/>
      <c r="F78" s="52" t="s">
        <v>103</v>
      </c>
      <c r="G78" s="126"/>
      <c r="H78" s="153">
        <v>805</v>
      </c>
      <c r="I78" s="74"/>
      <c r="J78" s="57"/>
      <c r="K78" s="282"/>
      <c r="L78" s="283"/>
      <c r="M78" s="284"/>
      <c r="N78" s="284"/>
    </row>
    <row r="79" spans="1:18" ht="23.25" customHeight="1">
      <c r="A79" s="249"/>
      <c r="B79" s="250"/>
      <c r="C79" s="185"/>
      <c r="D79" s="259"/>
      <c r="E79" s="281"/>
      <c r="F79" s="41" t="s">
        <v>7</v>
      </c>
      <c r="G79" s="28">
        <f>SUM(G77:G78)</f>
        <v>0</v>
      </c>
      <c r="H79" s="28">
        <f>SUM(H77:H78)</f>
        <v>805</v>
      </c>
      <c r="I79" s="28">
        <f>SUM(I77:I78)</f>
        <v>1323</v>
      </c>
      <c r="J79" s="28">
        <f>SUM(J77:J78)</f>
        <v>0</v>
      </c>
      <c r="K79" s="285"/>
      <c r="L79" s="285"/>
      <c r="M79" s="285"/>
      <c r="N79" s="285"/>
    </row>
    <row r="80" spans="1:18" ht="27" customHeight="1">
      <c r="A80" s="249" t="s">
        <v>14</v>
      </c>
      <c r="B80" s="250" t="s">
        <v>11</v>
      </c>
      <c r="C80" s="185" t="s">
        <v>25</v>
      </c>
      <c r="D80" s="259" t="s">
        <v>65</v>
      </c>
      <c r="E80" s="187" t="s">
        <v>72</v>
      </c>
      <c r="F80" s="39" t="s">
        <v>13</v>
      </c>
      <c r="G80" s="113"/>
      <c r="H80" s="117"/>
      <c r="I80" s="18"/>
      <c r="J80" s="74">
        <v>220</v>
      </c>
      <c r="K80" s="82" t="s">
        <v>181</v>
      </c>
      <c r="L80" s="81"/>
      <c r="M80" s="84">
        <v>1</v>
      </c>
      <c r="N80" s="83"/>
    </row>
    <row r="81" spans="1:106" ht="24" customHeight="1">
      <c r="A81" s="249"/>
      <c r="B81" s="250"/>
      <c r="C81" s="185"/>
      <c r="D81" s="259"/>
      <c r="E81" s="187"/>
      <c r="F81" s="42" t="s">
        <v>13</v>
      </c>
      <c r="G81" s="113"/>
      <c r="H81" s="117"/>
      <c r="I81" s="17"/>
      <c r="J81" s="18"/>
      <c r="K81" s="82" t="s">
        <v>182</v>
      </c>
      <c r="L81" s="81"/>
      <c r="M81" s="81" t="s">
        <v>141</v>
      </c>
      <c r="N81" s="83"/>
    </row>
    <row r="82" spans="1:106" ht="21" customHeight="1">
      <c r="A82" s="249"/>
      <c r="B82" s="250"/>
      <c r="C82" s="185"/>
      <c r="D82" s="259"/>
      <c r="E82" s="187"/>
      <c r="F82" s="42" t="s">
        <v>13</v>
      </c>
      <c r="G82" s="113"/>
      <c r="H82" s="117"/>
      <c r="I82" s="17"/>
      <c r="J82" s="18"/>
      <c r="K82" s="82" t="s">
        <v>80</v>
      </c>
      <c r="L82" s="81"/>
      <c r="M82" s="81"/>
      <c r="N82" s="96" t="s">
        <v>118</v>
      </c>
    </row>
    <row r="83" spans="1:106" ht="21" customHeight="1">
      <c r="A83" s="249"/>
      <c r="B83" s="250"/>
      <c r="C83" s="185"/>
      <c r="D83" s="259"/>
      <c r="E83" s="187"/>
      <c r="F83" s="41" t="s">
        <v>7</v>
      </c>
      <c r="G83" s="28">
        <f>SUM(G80:G81)</f>
        <v>0</v>
      </c>
      <c r="H83" s="28">
        <f>SUM(H80:H81)</f>
        <v>0</v>
      </c>
      <c r="I83" s="28">
        <f>SUM(I80:I81)</f>
        <v>0</v>
      </c>
      <c r="J83" s="28">
        <f>SUM(J80:J81)</f>
        <v>220</v>
      </c>
      <c r="K83" s="271"/>
      <c r="L83" s="271"/>
      <c r="M83" s="271"/>
      <c r="N83" s="271"/>
    </row>
    <row r="84" spans="1:106" s="79" customFormat="1" ht="21" customHeight="1">
      <c r="A84" s="249" t="s">
        <v>14</v>
      </c>
      <c r="B84" s="250" t="s">
        <v>11</v>
      </c>
      <c r="C84" s="185" t="s">
        <v>27</v>
      </c>
      <c r="D84" s="259" t="s">
        <v>53</v>
      </c>
      <c r="E84" s="187" t="s">
        <v>74</v>
      </c>
      <c r="F84" s="273" t="s">
        <v>105</v>
      </c>
      <c r="G84" s="275"/>
      <c r="H84" s="277">
        <v>13.8</v>
      </c>
      <c r="I84" s="279"/>
      <c r="J84" s="279"/>
      <c r="K84" s="78" t="s">
        <v>158</v>
      </c>
      <c r="L84" s="23">
        <v>1</v>
      </c>
      <c r="M84" s="23"/>
      <c r="N84" s="97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  <c r="CB84" s="80"/>
      <c r="CC84" s="80"/>
      <c r="CD84" s="80"/>
      <c r="CE84" s="80"/>
      <c r="CF84" s="80"/>
      <c r="CG84" s="80"/>
      <c r="CH84" s="80"/>
      <c r="CI84" s="80"/>
      <c r="CJ84" s="80"/>
      <c r="CK84" s="80"/>
      <c r="CL84" s="80"/>
      <c r="CM84" s="80"/>
      <c r="CN84" s="80"/>
      <c r="CO84" s="80"/>
      <c r="CP84" s="80"/>
      <c r="CQ84" s="80"/>
      <c r="CR84" s="80"/>
      <c r="CS84" s="80"/>
      <c r="CT84" s="80"/>
      <c r="CU84" s="80"/>
      <c r="CV84" s="80"/>
      <c r="CW84" s="80"/>
      <c r="CX84" s="80"/>
      <c r="CY84" s="80"/>
      <c r="CZ84" s="80"/>
      <c r="DA84" s="80"/>
      <c r="DB84" s="80"/>
    </row>
    <row r="85" spans="1:106" s="80" customFormat="1" ht="22.5" customHeight="1">
      <c r="A85" s="249"/>
      <c r="B85" s="250"/>
      <c r="C85" s="185"/>
      <c r="D85" s="259"/>
      <c r="E85" s="187"/>
      <c r="F85" s="274"/>
      <c r="G85" s="276"/>
      <c r="H85" s="278"/>
      <c r="I85" s="280"/>
      <c r="J85" s="280"/>
      <c r="K85" s="78" t="s">
        <v>80</v>
      </c>
      <c r="L85" s="23"/>
      <c r="M85" s="141">
        <v>100</v>
      </c>
      <c r="N85" s="97"/>
    </row>
    <row r="86" spans="1:106" ht="25.5" customHeight="1">
      <c r="A86" s="249"/>
      <c r="B86" s="250"/>
      <c r="C86" s="185"/>
      <c r="D86" s="259"/>
      <c r="E86" s="187"/>
      <c r="F86" s="41" t="s">
        <v>7</v>
      </c>
      <c r="G86" s="28">
        <f>SUM(G84:G84)</f>
        <v>0</v>
      </c>
      <c r="H86" s="28">
        <f>SUM(H84:H84)</f>
        <v>13.8</v>
      </c>
      <c r="I86" s="28">
        <f>SUM(I84:I84)</f>
        <v>0</v>
      </c>
      <c r="J86" s="28">
        <f>SUM(J84:J84)</f>
        <v>0</v>
      </c>
      <c r="K86" s="272"/>
      <c r="L86" s="272"/>
      <c r="M86" s="272"/>
      <c r="N86" s="272"/>
    </row>
    <row r="87" spans="1:106" ht="24" customHeight="1">
      <c r="A87" s="249" t="s">
        <v>14</v>
      </c>
      <c r="B87" s="250" t="s">
        <v>11</v>
      </c>
      <c r="C87" s="185" t="s">
        <v>55</v>
      </c>
      <c r="D87" s="259" t="s">
        <v>123</v>
      </c>
      <c r="E87" s="187" t="s">
        <v>73</v>
      </c>
      <c r="F87" s="39" t="s">
        <v>23</v>
      </c>
      <c r="G87" s="114"/>
      <c r="H87" s="116"/>
      <c r="I87" s="15">
        <v>151</v>
      </c>
      <c r="J87" s="16"/>
      <c r="K87" s="86" t="s">
        <v>157</v>
      </c>
      <c r="L87" s="54"/>
      <c r="M87" s="54">
        <v>1</v>
      </c>
      <c r="N87" s="140"/>
    </row>
    <row r="88" spans="1:106" ht="22.5" customHeight="1">
      <c r="A88" s="249"/>
      <c r="B88" s="250"/>
      <c r="C88" s="185"/>
      <c r="D88" s="259"/>
      <c r="E88" s="187"/>
      <c r="F88" s="39" t="s">
        <v>13</v>
      </c>
      <c r="G88" s="114"/>
      <c r="H88" s="116"/>
      <c r="I88" s="16"/>
      <c r="J88" s="16"/>
      <c r="K88" s="86" t="s">
        <v>80</v>
      </c>
      <c r="L88" s="85"/>
      <c r="M88" s="85">
        <v>100</v>
      </c>
      <c r="N88" s="111"/>
    </row>
    <row r="89" spans="1:106" ht="20.25" customHeight="1">
      <c r="A89" s="249"/>
      <c r="B89" s="250"/>
      <c r="C89" s="185"/>
      <c r="D89" s="259"/>
      <c r="E89" s="187"/>
      <c r="F89" s="40" t="s">
        <v>7</v>
      </c>
      <c r="G89" s="29">
        <f>SUM(G87:G88)</f>
        <v>0</v>
      </c>
      <c r="H89" s="29">
        <f>SUM(H87:H88)</f>
        <v>0</v>
      </c>
      <c r="I89" s="29">
        <f>SUM(I87:I88)</f>
        <v>151</v>
      </c>
      <c r="J89" s="29">
        <f>SUM(J87:J88)</f>
        <v>0</v>
      </c>
      <c r="K89" s="270"/>
      <c r="L89" s="270"/>
      <c r="M89" s="270"/>
      <c r="N89" s="270"/>
    </row>
    <row r="90" spans="1:106" ht="24.75" customHeight="1">
      <c r="A90" s="8" t="s">
        <v>14</v>
      </c>
      <c r="B90" s="9" t="s">
        <v>11</v>
      </c>
      <c r="C90" s="211" t="s">
        <v>17</v>
      </c>
      <c r="D90" s="211"/>
      <c r="E90" s="211"/>
      <c r="F90" s="211"/>
      <c r="G90" s="14">
        <f>SUM(G76+G79+G83+G86+G89)</f>
        <v>900</v>
      </c>
      <c r="H90" s="14">
        <f>SUM(H76+H79+H83+H86+H89)</f>
        <v>2922.2000000000003</v>
      </c>
      <c r="I90" s="14">
        <f>SUM(I76+I79+I83+I86+I89)</f>
        <v>4502</v>
      </c>
      <c r="J90" s="14">
        <f>SUM(J76+J79+J83+J86+J89)</f>
        <v>220</v>
      </c>
      <c r="K90" s="212"/>
      <c r="L90" s="212"/>
      <c r="M90" s="212"/>
      <c r="N90" s="212"/>
    </row>
    <row r="91" spans="1:106" ht="28.5" customHeight="1">
      <c r="A91" s="8" t="s">
        <v>14</v>
      </c>
      <c r="B91" s="9" t="s">
        <v>28</v>
      </c>
      <c r="C91" s="265" t="s">
        <v>29</v>
      </c>
      <c r="D91" s="265"/>
      <c r="E91" s="265"/>
      <c r="F91" s="265"/>
      <c r="G91" s="265"/>
      <c r="H91" s="265"/>
      <c r="I91" s="265"/>
      <c r="J91" s="265"/>
      <c r="K91" s="265"/>
      <c r="L91" s="265"/>
      <c r="M91" s="265"/>
      <c r="N91" s="265"/>
      <c r="O91" s="33"/>
      <c r="P91" s="33"/>
      <c r="Q91" s="33"/>
      <c r="R91" s="33"/>
      <c r="S91" s="33"/>
    </row>
    <row r="92" spans="1:106" ht="31.5" customHeight="1">
      <c r="A92" s="249" t="s">
        <v>14</v>
      </c>
      <c r="B92" s="250" t="s">
        <v>28</v>
      </c>
      <c r="C92" s="185" t="s">
        <v>11</v>
      </c>
      <c r="D92" s="259" t="s">
        <v>138</v>
      </c>
      <c r="E92" s="260" t="s">
        <v>28</v>
      </c>
      <c r="F92" s="39" t="s">
        <v>13</v>
      </c>
      <c r="G92" s="114">
        <v>123</v>
      </c>
      <c r="H92" s="135"/>
      <c r="I92" s="15"/>
      <c r="J92" s="15"/>
      <c r="K92" s="262"/>
      <c r="L92" s="263"/>
      <c r="M92" s="263"/>
      <c r="N92" s="264"/>
      <c r="O92" s="33"/>
      <c r="P92" s="33"/>
      <c r="Q92" s="33"/>
      <c r="R92" s="33"/>
      <c r="S92" s="33"/>
    </row>
    <row r="93" spans="1:106" ht="18.75" customHeight="1">
      <c r="A93" s="249"/>
      <c r="B93" s="250"/>
      <c r="C93" s="185"/>
      <c r="D93" s="259"/>
      <c r="E93" s="260"/>
      <c r="F93" s="40" t="s">
        <v>7</v>
      </c>
      <c r="G93" s="29">
        <f>SUM(G92:G92)</f>
        <v>123</v>
      </c>
      <c r="H93" s="29">
        <f>SUM(H92:H92)</f>
        <v>0</v>
      </c>
      <c r="I93" s="29">
        <f>SUM(I92:I92)</f>
        <v>0</v>
      </c>
      <c r="J93" s="29">
        <f>SUM(J92:J92)</f>
        <v>0</v>
      </c>
      <c r="K93" s="261"/>
      <c r="L93" s="261"/>
      <c r="M93" s="261"/>
      <c r="N93" s="261"/>
    </row>
    <row r="94" spans="1:106" ht="24.75" customHeight="1">
      <c r="A94" s="8" t="s">
        <v>14</v>
      </c>
      <c r="B94" s="9" t="s">
        <v>28</v>
      </c>
      <c r="C94" s="211" t="s">
        <v>17</v>
      </c>
      <c r="D94" s="211"/>
      <c r="E94" s="211"/>
      <c r="F94" s="211"/>
      <c r="G94" s="14">
        <f>SUM(G93)</f>
        <v>123</v>
      </c>
      <c r="H94" s="14">
        <f>SUM(H93)</f>
        <v>0</v>
      </c>
      <c r="I94" s="14">
        <f>SUM(I93)</f>
        <v>0</v>
      </c>
      <c r="J94" s="14">
        <f>SUM(J93)</f>
        <v>0</v>
      </c>
      <c r="K94" s="212"/>
      <c r="L94" s="212"/>
      <c r="M94" s="212"/>
      <c r="N94" s="212"/>
    </row>
    <row r="95" spans="1:106" ht="23.25" customHeight="1">
      <c r="A95" s="8" t="s">
        <v>14</v>
      </c>
      <c r="B95" s="9" t="s">
        <v>16</v>
      </c>
      <c r="C95" s="265" t="s">
        <v>31</v>
      </c>
      <c r="D95" s="265"/>
      <c r="E95" s="265"/>
      <c r="F95" s="265"/>
      <c r="G95" s="265"/>
      <c r="H95" s="265"/>
      <c r="I95" s="265"/>
      <c r="J95" s="265"/>
      <c r="K95" s="265"/>
      <c r="L95" s="265"/>
      <c r="M95" s="265"/>
      <c r="N95" s="265"/>
    </row>
    <row r="96" spans="1:106" ht="27" customHeight="1">
      <c r="A96" s="249" t="s">
        <v>14</v>
      </c>
      <c r="B96" s="250" t="s">
        <v>16</v>
      </c>
      <c r="C96" s="185" t="s">
        <v>11</v>
      </c>
      <c r="D96" s="259" t="s">
        <v>140</v>
      </c>
      <c r="E96" s="260" t="s">
        <v>76</v>
      </c>
      <c r="F96" s="266" t="s">
        <v>189</v>
      </c>
      <c r="G96" s="205">
        <v>110</v>
      </c>
      <c r="H96" s="267">
        <v>67.099999999999994</v>
      </c>
      <c r="I96" s="268"/>
      <c r="J96" s="268"/>
      <c r="K96" s="269" t="s">
        <v>183</v>
      </c>
      <c r="L96" s="230">
        <v>100</v>
      </c>
      <c r="M96" s="231"/>
      <c r="N96" s="230"/>
    </row>
    <row r="97" spans="1:14" customFormat="1" ht="0.75" hidden="1" customHeight="1">
      <c r="A97" s="249"/>
      <c r="B97" s="250"/>
      <c r="C97" s="185"/>
      <c r="D97" s="259"/>
      <c r="E97" s="260"/>
      <c r="F97" s="266"/>
      <c r="G97" s="205"/>
      <c r="H97" s="267"/>
      <c r="I97" s="268"/>
      <c r="J97" s="268"/>
      <c r="K97" s="269"/>
      <c r="L97" s="230"/>
      <c r="M97" s="231"/>
      <c r="N97" s="230"/>
    </row>
    <row r="98" spans="1:14" customFormat="1" ht="23.25" customHeight="1">
      <c r="A98" s="249"/>
      <c r="B98" s="250"/>
      <c r="C98" s="185"/>
      <c r="D98" s="259"/>
      <c r="E98" s="260"/>
      <c r="F98" s="52" t="s">
        <v>103</v>
      </c>
      <c r="G98" s="126">
        <v>101.6</v>
      </c>
      <c r="H98" s="122">
        <v>283.2</v>
      </c>
      <c r="I98" s="91"/>
      <c r="J98" s="91"/>
      <c r="K98" s="269"/>
      <c r="L98" s="230"/>
      <c r="M98" s="231"/>
      <c r="N98" s="230"/>
    </row>
    <row r="99" spans="1:14" customFormat="1" ht="18.75" customHeight="1">
      <c r="A99" s="249"/>
      <c r="B99" s="250"/>
      <c r="C99" s="185"/>
      <c r="D99" s="259"/>
      <c r="E99" s="260"/>
      <c r="F99" s="39" t="s">
        <v>13</v>
      </c>
      <c r="G99" s="34">
        <v>77.7</v>
      </c>
      <c r="H99" s="118"/>
      <c r="I99" s="93"/>
      <c r="J99" s="93"/>
      <c r="K99" s="269"/>
      <c r="L99" s="230"/>
      <c r="M99" s="231"/>
      <c r="N99" s="230"/>
    </row>
    <row r="100" spans="1:14" customFormat="1" ht="27.75" customHeight="1">
      <c r="A100" s="249"/>
      <c r="B100" s="250"/>
      <c r="C100" s="185"/>
      <c r="D100" s="259"/>
      <c r="E100" s="260"/>
      <c r="F100" s="40" t="s">
        <v>7</v>
      </c>
      <c r="G100" s="29">
        <f>SUM(G96:G99)</f>
        <v>289.3</v>
      </c>
      <c r="H100" s="29">
        <f>SUM(H96:H99)</f>
        <v>350.29999999999995</v>
      </c>
      <c r="I100" s="29">
        <f>SUM(I96:I99)</f>
        <v>0</v>
      </c>
      <c r="J100" s="29">
        <f>SUM(J96:J99)</f>
        <v>0</v>
      </c>
      <c r="K100" s="261"/>
      <c r="L100" s="261"/>
      <c r="M100" s="261"/>
      <c r="N100" s="261"/>
    </row>
    <row r="101" spans="1:14" customFormat="1" ht="24.75" customHeight="1">
      <c r="A101" s="8" t="s">
        <v>14</v>
      </c>
      <c r="B101" s="9" t="s">
        <v>16</v>
      </c>
      <c r="C101" s="211" t="s">
        <v>17</v>
      </c>
      <c r="D101" s="211"/>
      <c r="E101" s="211"/>
      <c r="F101" s="211"/>
      <c r="G101" s="14">
        <f>G100</f>
        <v>289.3</v>
      </c>
      <c r="H101" s="14">
        <f>H100</f>
        <v>350.29999999999995</v>
      </c>
      <c r="I101" s="14">
        <f>I100</f>
        <v>0</v>
      </c>
      <c r="J101" s="14">
        <f>J100</f>
        <v>0</v>
      </c>
      <c r="K101" s="212"/>
      <c r="L101" s="212"/>
      <c r="M101" s="212"/>
      <c r="N101" s="212"/>
    </row>
    <row r="102" spans="1:14" customFormat="1" ht="21" customHeight="1">
      <c r="A102" s="8" t="s">
        <v>14</v>
      </c>
      <c r="B102" s="203" t="s">
        <v>21</v>
      </c>
      <c r="C102" s="203"/>
      <c r="D102" s="203"/>
      <c r="E102" s="203"/>
      <c r="F102" s="203"/>
      <c r="G102" s="19">
        <f>SUM(G90,G94,G101)</f>
        <v>1312.3</v>
      </c>
      <c r="H102" s="19">
        <f>SUM(H90,H94,H101)</f>
        <v>3272.5</v>
      </c>
      <c r="I102" s="19">
        <f>SUM(I90,I94,I101)</f>
        <v>4502</v>
      </c>
      <c r="J102" s="19">
        <f>SUM(J90,J94,J101)</f>
        <v>220</v>
      </c>
      <c r="K102" s="204"/>
      <c r="L102" s="204"/>
      <c r="M102" s="204"/>
      <c r="N102" s="204"/>
    </row>
    <row r="103" spans="1:14" ht="21" customHeight="1">
      <c r="A103" s="239" t="s">
        <v>142</v>
      </c>
      <c r="B103" s="240"/>
      <c r="C103" s="240"/>
      <c r="D103" s="240"/>
      <c r="E103" s="240"/>
      <c r="F103" s="240"/>
      <c r="G103" s="240"/>
      <c r="H103" s="240"/>
      <c r="I103" s="240"/>
      <c r="J103" s="240"/>
      <c r="K103" s="240"/>
      <c r="L103" s="240"/>
      <c r="M103" s="240"/>
      <c r="N103" s="241"/>
    </row>
    <row r="104" spans="1:14" ht="21" customHeight="1">
      <c r="A104" s="77" t="s">
        <v>28</v>
      </c>
      <c r="B104" s="232" t="s">
        <v>127</v>
      </c>
      <c r="C104" s="233"/>
      <c r="D104" s="233"/>
      <c r="E104" s="233"/>
      <c r="F104" s="233"/>
      <c r="G104" s="233"/>
      <c r="H104" s="233"/>
      <c r="I104" s="233"/>
      <c r="J104" s="233"/>
      <c r="K104" s="233"/>
      <c r="L104" s="233"/>
      <c r="M104" s="233"/>
      <c r="N104" s="234"/>
    </row>
    <row r="105" spans="1:14" ht="21" customHeight="1">
      <c r="A105" s="76" t="s">
        <v>28</v>
      </c>
      <c r="B105" s="94" t="s">
        <v>11</v>
      </c>
      <c r="C105" s="235" t="s">
        <v>159</v>
      </c>
      <c r="D105" s="236"/>
      <c r="E105" s="236"/>
      <c r="F105" s="236"/>
      <c r="G105" s="236"/>
      <c r="H105" s="236"/>
      <c r="I105" s="236"/>
      <c r="J105" s="236"/>
      <c r="K105" s="236"/>
      <c r="L105" s="236"/>
      <c r="M105" s="236"/>
      <c r="N105" s="237"/>
    </row>
    <row r="106" spans="1:14" s="5" customFormat="1" ht="18" customHeight="1">
      <c r="A106" s="249" t="s">
        <v>28</v>
      </c>
      <c r="B106" s="250" t="s">
        <v>11</v>
      </c>
      <c r="C106" s="251" t="s">
        <v>11</v>
      </c>
      <c r="D106" s="246" t="s">
        <v>150</v>
      </c>
      <c r="E106" s="209" t="s">
        <v>149</v>
      </c>
      <c r="F106" s="62" t="s">
        <v>23</v>
      </c>
      <c r="G106" s="114"/>
      <c r="H106" s="116">
        <v>4.4000000000000004</v>
      </c>
      <c r="I106" s="66"/>
      <c r="J106" s="66"/>
      <c r="K106" s="254" t="s">
        <v>184</v>
      </c>
      <c r="L106" s="255">
        <v>100</v>
      </c>
      <c r="M106" s="252"/>
      <c r="N106" s="252"/>
    </row>
    <row r="107" spans="1:14" s="5" customFormat="1" ht="26.25" customHeight="1">
      <c r="A107" s="249"/>
      <c r="B107" s="250"/>
      <c r="C107" s="251"/>
      <c r="D107" s="246"/>
      <c r="E107" s="209"/>
      <c r="F107" s="62" t="s">
        <v>148</v>
      </c>
      <c r="G107" s="114"/>
      <c r="H107" s="116">
        <v>7.4</v>
      </c>
      <c r="I107" s="66"/>
      <c r="J107" s="66"/>
      <c r="K107" s="254"/>
      <c r="L107" s="255"/>
      <c r="M107" s="252"/>
      <c r="N107" s="252"/>
    </row>
    <row r="108" spans="1:14" s="5" customFormat="1" ht="26.25" customHeight="1">
      <c r="A108" s="249"/>
      <c r="B108" s="250"/>
      <c r="C108" s="251"/>
      <c r="D108" s="246"/>
      <c r="E108" s="209"/>
      <c r="F108" s="62" t="s">
        <v>49</v>
      </c>
      <c r="G108" s="137"/>
      <c r="H108" s="138"/>
      <c r="I108" s="66"/>
      <c r="J108" s="66"/>
      <c r="K108" s="254"/>
      <c r="L108" s="255"/>
      <c r="M108" s="252"/>
      <c r="N108" s="252"/>
    </row>
    <row r="109" spans="1:14" s="5" customFormat="1" ht="22.5" customHeight="1">
      <c r="A109" s="249"/>
      <c r="B109" s="250"/>
      <c r="C109" s="251"/>
      <c r="D109" s="246"/>
      <c r="E109" s="209"/>
      <c r="F109" s="62" t="s">
        <v>24</v>
      </c>
      <c r="G109" s="114"/>
      <c r="H109" s="116">
        <v>289.60000000000002</v>
      </c>
      <c r="I109" s="66"/>
      <c r="J109" s="66"/>
      <c r="K109" s="254"/>
      <c r="L109" s="255"/>
      <c r="M109" s="252"/>
      <c r="N109" s="252"/>
    </row>
    <row r="110" spans="1:14" s="5" customFormat="1" ht="21" customHeight="1">
      <c r="A110" s="249"/>
      <c r="B110" s="250"/>
      <c r="C110" s="251"/>
      <c r="D110" s="246"/>
      <c r="E110" s="209"/>
      <c r="F110" s="43" t="s">
        <v>7</v>
      </c>
      <c r="G110" s="29">
        <f>SUM(G106:G109)</f>
        <v>0</v>
      </c>
      <c r="H110" s="29">
        <f>SUM(H106:H109)</f>
        <v>301.40000000000003</v>
      </c>
      <c r="I110" s="29">
        <f>SUM(I106:I109)</f>
        <v>0</v>
      </c>
      <c r="J110" s="29">
        <f>SUM(J106:J109)</f>
        <v>0</v>
      </c>
      <c r="K110" s="199"/>
      <c r="L110" s="199"/>
      <c r="M110" s="199"/>
      <c r="N110" s="199"/>
    </row>
    <row r="111" spans="1:14" s="5" customFormat="1" ht="12.75" customHeight="1">
      <c r="A111" s="249" t="s">
        <v>28</v>
      </c>
      <c r="B111" s="250" t="s">
        <v>11</v>
      </c>
      <c r="C111" s="251" t="s">
        <v>14</v>
      </c>
      <c r="D111" s="253" t="s">
        <v>193</v>
      </c>
      <c r="E111" s="209" t="s">
        <v>152</v>
      </c>
      <c r="F111" s="258" t="s">
        <v>13</v>
      </c>
      <c r="G111" s="205"/>
      <c r="H111" s="214">
        <v>113.1</v>
      </c>
      <c r="I111" s="245">
        <v>8.4</v>
      </c>
      <c r="J111" s="245">
        <v>0</v>
      </c>
      <c r="K111" s="257" t="s">
        <v>185</v>
      </c>
      <c r="L111" s="247">
        <v>80</v>
      </c>
      <c r="M111" s="256">
        <v>20</v>
      </c>
      <c r="N111" s="210"/>
    </row>
    <row r="112" spans="1:14" s="5" customFormat="1" ht="9.75" customHeight="1">
      <c r="A112" s="249"/>
      <c r="B112" s="250"/>
      <c r="C112" s="251"/>
      <c r="D112" s="253"/>
      <c r="E112" s="209"/>
      <c r="F112" s="258"/>
      <c r="G112" s="205"/>
      <c r="H112" s="214"/>
      <c r="I112" s="245"/>
      <c r="J112" s="245"/>
      <c r="K112" s="257"/>
      <c r="L112" s="247"/>
      <c r="M112" s="256"/>
      <c r="N112" s="210"/>
    </row>
    <row r="113" spans="1:14" s="5" customFormat="1" ht="28.5" customHeight="1">
      <c r="A113" s="249"/>
      <c r="B113" s="250"/>
      <c r="C113" s="251"/>
      <c r="D113" s="253"/>
      <c r="E113" s="209"/>
      <c r="F113" s="62" t="s">
        <v>148</v>
      </c>
      <c r="G113" s="114"/>
      <c r="H113" s="116">
        <v>1.9</v>
      </c>
      <c r="I113" s="66"/>
      <c r="J113" s="66"/>
      <c r="K113" s="257"/>
      <c r="L113" s="247"/>
      <c r="M113" s="256"/>
      <c r="N113" s="210"/>
    </row>
    <row r="114" spans="1:14" s="5" customFormat="1" ht="21.75" customHeight="1">
      <c r="A114" s="249"/>
      <c r="B114" s="250"/>
      <c r="C114" s="251"/>
      <c r="D114" s="253"/>
      <c r="E114" s="209"/>
      <c r="F114" s="43" t="s">
        <v>7</v>
      </c>
      <c r="G114" s="29">
        <f>SUM(G111:G112)</f>
        <v>0</v>
      </c>
      <c r="H114" s="29">
        <f>SUM(H111:H113)</f>
        <v>115</v>
      </c>
      <c r="I114" s="29">
        <f>SUM(I111:I113)</f>
        <v>8.4</v>
      </c>
      <c r="J114" s="29">
        <f>SUM(J111:J113)</f>
        <v>0</v>
      </c>
      <c r="K114" s="199"/>
      <c r="L114" s="199"/>
      <c r="M114" s="199"/>
      <c r="N114" s="199"/>
    </row>
    <row r="115" spans="1:14" ht="22.5" customHeight="1">
      <c r="A115" s="8" t="s">
        <v>28</v>
      </c>
      <c r="B115" s="9" t="s">
        <v>11</v>
      </c>
      <c r="C115" s="211" t="s">
        <v>17</v>
      </c>
      <c r="D115" s="211"/>
      <c r="E115" s="211"/>
      <c r="F115" s="211"/>
      <c r="G115" s="14">
        <f>G110+G114</f>
        <v>0</v>
      </c>
      <c r="H115" s="14">
        <f>H110+H114</f>
        <v>416.40000000000003</v>
      </c>
      <c r="I115" s="14">
        <f>I110+I114</f>
        <v>8.4</v>
      </c>
      <c r="J115" s="14">
        <f>J110+J114</f>
        <v>0</v>
      </c>
      <c r="K115" s="212"/>
      <c r="L115" s="212"/>
      <c r="M115" s="212"/>
      <c r="N115" s="212"/>
    </row>
    <row r="116" spans="1:14" customFormat="1" ht="21" customHeight="1">
      <c r="A116" s="8" t="s">
        <v>28</v>
      </c>
      <c r="B116" s="203" t="s">
        <v>21</v>
      </c>
      <c r="C116" s="203"/>
      <c r="D116" s="203"/>
      <c r="E116" s="203"/>
      <c r="F116" s="203"/>
      <c r="G116" s="19">
        <f>SUM(G115)</f>
        <v>0</v>
      </c>
      <c r="H116" s="19">
        <f>SUM(H115)</f>
        <v>416.40000000000003</v>
      </c>
      <c r="I116" s="19">
        <f>SUM(I115)</f>
        <v>8.4</v>
      </c>
      <c r="J116" s="19">
        <f>SUM(J115)</f>
        <v>0</v>
      </c>
      <c r="K116" s="204"/>
      <c r="L116" s="204"/>
      <c r="M116" s="204"/>
      <c r="N116" s="204"/>
    </row>
    <row r="117" spans="1:14" customFormat="1" ht="23.25" customHeight="1">
      <c r="A117" s="248" t="s">
        <v>32</v>
      </c>
      <c r="B117" s="248"/>
      <c r="C117" s="248"/>
      <c r="D117" s="248"/>
      <c r="E117" s="248"/>
      <c r="F117" s="248"/>
      <c r="G117" s="20">
        <f>SUM(G67,G116,G102)</f>
        <v>4410.4000000000005</v>
      </c>
      <c r="H117" s="20">
        <f>SUM(H67,H116,H102)</f>
        <v>7531.7</v>
      </c>
      <c r="I117" s="20">
        <f>SUM(I67,I116,I102)</f>
        <v>8168.6</v>
      </c>
      <c r="J117" s="20">
        <f>SUM(J67,J116,J102)</f>
        <v>3947.4</v>
      </c>
      <c r="K117" s="242"/>
      <c r="L117" s="242"/>
      <c r="M117" s="242"/>
      <c r="N117" s="242"/>
    </row>
    <row r="118" spans="1:14" customFormat="1" ht="19.5" customHeight="1">
      <c r="A118" s="80"/>
      <c r="B118" s="80"/>
      <c r="C118" s="80"/>
      <c r="D118" s="80"/>
      <c r="E118" s="80"/>
      <c r="F118" s="107"/>
      <c r="G118" s="80"/>
      <c r="H118" s="80"/>
      <c r="I118" s="80"/>
      <c r="J118" s="80"/>
      <c r="K118" s="80"/>
      <c r="L118" s="80"/>
      <c r="M118" s="80"/>
      <c r="N118" s="80"/>
    </row>
    <row r="119" spans="1:14" customFormat="1" ht="25.5" hidden="1" customHeight="1">
      <c r="A119" s="80"/>
      <c r="B119" s="80"/>
      <c r="C119" s="80"/>
      <c r="D119" s="80"/>
      <c r="E119" s="80"/>
      <c r="F119" s="136" t="s">
        <v>13</v>
      </c>
      <c r="G119" s="27">
        <f>SUM(G20+G23+G26+G29+G31+G33+G35+G37+G44+G47+G49+G55+G63+G71+G77+G80+G81+G82+G85+G87+G88+G92+G99+G106+G111)</f>
        <v>3524.4999999999995</v>
      </c>
      <c r="H119" s="27">
        <f>SUM(H20+H23+H26+H29+H31+H33+H35+H37+H44+H47+H49+H55+H63+H71+H77+H80+H81+H82+H85+H87+H88+H92+H99+H106+H111)</f>
        <v>3704</v>
      </c>
      <c r="I119" s="27">
        <f>SUM(I20+I23+I26+I29+I31+I33+I35+I37+I44+I47+I49+I55+I63+I71+I77+I80+I81+I82+I85+I87+I88+I92+I99+I106+I111)</f>
        <v>6067.9</v>
      </c>
      <c r="J119" s="27">
        <f>SUM(J20+J23+J26+J29+J31+J33+J35+J37+J44+J47+J49+J55+J63+J71+J77+J80+J81+J82+J85+J87+J88+J92+J99+J106+J111)</f>
        <v>3871.4</v>
      </c>
      <c r="K119" s="80"/>
      <c r="L119" s="80"/>
      <c r="M119" s="80"/>
      <c r="N119" s="80"/>
    </row>
    <row r="120" spans="1:14" customFormat="1" ht="27" hidden="1" customHeight="1">
      <c r="A120" s="80"/>
      <c r="B120" s="80"/>
      <c r="C120" s="80"/>
      <c r="D120" s="80"/>
      <c r="E120" s="80"/>
      <c r="F120" s="136" t="s">
        <v>103</v>
      </c>
      <c r="G120" s="27">
        <f>SUM(G21+G24+G27+G40+G56+G64+G72+G78+G84+G98+G107+G113)</f>
        <v>304.29999999999995</v>
      </c>
      <c r="H120" s="27">
        <f>SUM(H21+H24+H27+H40+H56+H64+H72+H78+H84+H98+H107+H113)</f>
        <v>1549.1000000000001</v>
      </c>
      <c r="I120" s="27">
        <f>SUM(I21+I24+I27+I40+I56+I64+I72+I78+I84+I98+I107+I113)</f>
        <v>25.1</v>
      </c>
      <c r="J120" s="27">
        <f>SUM(J21+J24+J27+J40+J56+J64+J72+J78+J84+J98+J107+J113)</f>
        <v>25.1</v>
      </c>
      <c r="K120" s="80"/>
      <c r="L120" s="80"/>
      <c r="M120" s="80"/>
      <c r="N120" s="80"/>
    </row>
    <row r="121" spans="1:14" customFormat="1" ht="24" hidden="1" customHeight="1">
      <c r="A121" s="80"/>
      <c r="B121" s="80"/>
      <c r="C121" s="80"/>
      <c r="D121" s="80"/>
      <c r="E121" s="80"/>
      <c r="F121" s="47" t="s">
        <v>49</v>
      </c>
      <c r="G121" s="27">
        <f>SUM(G57+G108)</f>
        <v>87.4</v>
      </c>
      <c r="H121" s="27">
        <f>SUM(H57+H108)</f>
        <v>150.9</v>
      </c>
      <c r="I121" s="27">
        <f>SUM(I57+I108)</f>
        <v>47.6</v>
      </c>
      <c r="J121" s="27">
        <f>SUM(J57+J108)</f>
        <v>50.9</v>
      </c>
      <c r="K121" s="80"/>
      <c r="L121" s="80"/>
      <c r="M121" s="80"/>
      <c r="N121" s="80"/>
    </row>
    <row r="122" spans="1:14" customFormat="1" ht="21.75" hidden="1" customHeight="1">
      <c r="A122" s="80"/>
      <c r="B122" s="80"/>
      <c r="C122" s="80"/>
      <c r="D122" s="80"/>
      <c r="E122" s="80"/>
      <c r="F122" s="47" t="s">
        <v>139</v>
      </c>
      <c r="G122" s="27">
        <f>G59</f>
        <v>52.4</v>
      </c>
      <c r="H122" s="27">
        <f>SUM(H59)</f>
        <v>0</v>
      </c>
      <c r="I122" s="27">
        <f>SUM(I59)</f>
        <v>0</v>
      </c>
      <c r="J122" s="27">
        <f>SUM(J59)</f>
        <v>0</v>
      </c>
      <c r="K122" s="80"/>
      <c r="L122" s="80"/>
      <c r="M122" s="80"/>
      <c r="N122" s="80"/>
    </row>
    <row r="123" spans="1:14" customFormat="1" ht="20.25" hidden="1" customHeight="1">
      <c r="A123" s="80"/>
      <c r="B123" s="80"/>
      <c r="C123" s="80"/>
      <c r="D123" s="80"/>
      <c r="E123" s="80"/>
      <c r="F123" s="47" t="s">
        <v>30</v>
      </c>
      <c r="G123" s="27">
        <f t="shared" ref="G123:J124" si="1">SUM(G73)</f>
        <v>200</v>
      </c>
      <c r="H123" s="27">
        <f t="shared" si="1"/>
        <v>0</v>
      </c>
      <c r="I123" s="27">
        <f t="shared" si="1"/>
        <v>0</v>
      </c>
      <c r="J123" s="27">
        <f t="shared" si="1"/>
        <v>0</v>
      </c>
      <c r="K123" s="80"/>
      <c r="L123" s="80"/>
      <c r="M123" s="80"/>
      <c r="N123" s="80"/>
    </row>
    <row r="124" spans="1:14" customFormat="1" ht="25.5" hidden="1" customHeight="1">
      <c r="A124" s="80"/>
      <c r="B124" s="80"/>
      <c r="C124" s="80"/>
      <c r="D124" s="80"/>
      <c r="E124" s="80"/>
      <c r="F124" s="47" t="s">
        <v>48</v>
      </c>
      <c r="G124" s="27">
        <f t="shared" si="1"/>
        <v>0</v>
      </c>
      <c r="H124" s="27">
        <f t="shared" si="1"/>
        <v>661</v>
      </c>
      <c r="I124" s="27">
        <f t="shared" si="1"/>
        <v>918</v>
      </c>
      <c r="J124" s="27">
        <f t="shared" si="1"/>
        <v>0</v>
      </c>
      <c r="K124" s="80"/>
      <c r="L124" s="80"/>
      <c r="M124" s="80"/>
      <c r="N124" s="80"/>
    </row>
    <row r="125" spans="1:14" customFormat="1" ht="19.5" hidden="1" customHeight="1">
      <c r="A125" s="80"/>
      <c r="B125" s="80"/>
      <c r="C125" s="80"/>
      <c r="D125" s="80"/>
      <c r="E125" s="80"/>
      <c r="F125" s="47" t="s">
        <v>47</v>
      </c>
      <c r="G125" s="27">
        <f>SUM(G51+G60)</f>
        <v>131.80000000000001</v>
      </c>
      <c r="H125" s="27">
        <f>SUM(H51+H60)</f>
        <v>0</v>
      </c>
      <c r="I125" s="27">
        <f>SUM(I51+I60)</f>
        <v>0</v>
      </c>
      <c r="J125" s="27">
        <f>SUM(J51+J60)</f>
        <v>0</v>
      </c>
      <c r="K125" s="80"/>
      <c r="L125" s="80"/>
      <c r="M125" s="80"/>
      <c r="N125" s="80"/>
    </row>
    <row r="126" spans="1:14" customFormat="1" ht="19.5" hidden="1" customHeight="1">
      <c r="A126" s="80"/>
      <c r="B126" s="80"/>
      <c r="C126" s="80"/>
      <c r="D126" s="80"/>
      <c r="E126" s="80"/>
      <c r="F126" s="47" t="s">
        <v>189</v>
      </c>
      <c r="G126" s="27">
        <f>SUM(G96)</f>
        <v>110</v>
      </c>
      <c r="H126" s="27">
        <f t="shared" ref="H126:J126" si="2">SUM(H96)</f>
        <v>67.099999999999994</v>
      </c>
      <c r="I126" s="27">
        <f t="shared" si="2"/>
        <v>0</v>
      </c>
      <c r="J126" s="27">
        <f t="shared" si="2"/>
        <v>0</v>
      </c>
      <c r="K126" s="80"/>
      <c r="L126" s="80"/>
      <c r="M126" s="80"/>
      <c r="N126" s="80"/>
    </row>
    <row r="127" spans="1:14" customFormat="1" ht="32.25" hidden="1" customHeight="1">
      <c r="A127" s="80"/>
      <c r="B127" s="80"/>
      <c r="C127" s="80"/>
      <c r="D127" s="80"/>
      <c r="E127" s="80"/>
      <c r="F127" s="47" t="s">
        <v>24</v>
      </c>
      <c r="G127" s="27">
        <f>SUM(G75+G109)</f>
        <v>0</v>
      </c>
      <c r="H127" s="27">
        <f>SUM(H75+H109)</f>
        <v>1399.6</v>
      </c>
      <c r="I127" s="27">
        <f>SUM(I75+I109)</f>
        <v>1110</v>
      </c>
      <c r="J127" s="27">
        <f>SUM(J75+J109)</f>
        <v>0</v>
      </c>
      <c r="K127" s="80"/>
      <c r="L127" s="80"/>
      <c r="M127" s="80"/>
      <c r="N127" s="80"/>
    </row>
    <row r="128" spans="1:14" ht="22.5" hidden="1" customHeight="1">
      <c r="A128" s="80"/>
      <c r="B128" s="80"/>
      <c r="C128" s="80"/>
      <c r="D128" s="80"/>
      <c r="E128" s="80"/>
      <c r="F128" s="70" t="s">
        <v>50</v>
      </c>
      <c r="G128" s="37">
        <f>SUM(G119:G127)</f>
        <v>4410.3999999999996</v>
      </c>
      <c r="H128" s="37">
        <f>SUM(H119:H127)</f>
        <v>7531.7000000000007</v>
      </c>
      <c r="I128" s="37">
        <f>SUM(I119:I127)</f>
        <v>8168.6</v>
      </c>
      <c r="J128" s="37">
        <f>SUM(J119:J127)</f>
        <v>3947.4</v>
      </c>
      <c r="K128" s="80"/>
      <c r="L128" s="80"/>
      <c r="M128" s="80"/>
      <c r="N128" s="80"/>
    </row>
    <row r="129" spans="1:14" ht="25.5" customHeight="1">
      <c r="A129" s="80"/>
      <c r="B129" s="80"/>
      <c r="C129" s="80"/>
      <c r="D129" s="243" t="s">
        <v>100</v>
      </c>
      <c r="E129" s="244"/>
      <c r="F129" s="244"/>
      <c r="G129" s="244"/>
      <c r="H129" s="244"/>
      <c r="I129" s="244"/>
      <c r="J129" s="109"/>
      <c r="K129" s="80"/>
      <c r="L129" s="80"/>
      <c r="M129" s="80"/>
      <c r="N129" s="80"/>
    </row>
    <row r="130" spans="1:14" ht="21" customHeight="1">
      <c r="A130" s="80"/>
      <c r="B130" s="80"/>
      <c r="C130" s="80"/>
      <c r="D130" s="80"/>
      <c r="E130" s="80"/>
      <c r="F130" s="110"/>
      <c r="G130" s="213" t="s">
        <v>160</v>
      </c>
      <c r="H130" s="213"/>
      <c r="I130" s="213"/>
      <c r="J130" s="213"/>
      <c r="K130" s="48"/>
      <c r="L130" s="48"/>
      <c r="M130" s="48"/>
      <c r="N130" s="48"/>
    </row>
    <row r="131" spans="1:14" ht="85.5" customHeight="1">
      <c r="A131" s="207" t="s">
        <v>33</v>
      </c>
      <c r="B131" s="207"/>
      <c r="C131" s="207"/>
      <c r="D131" s="207"/>
      <c r="E131" s="207"/>
      <c r="F131" s="79"/>
      <c r="G131" s="128" t="s">
        <v>59</v>
      </c>
      <c r="H131" s="128" t="s">
        <v>146</v>
      </c>
      <c r="I131" s="128" t="s">
        <v>57</v>
      </c>
      <c r="J131" s="128" t="s">
        <v>116</v>
      </c>
      <c r="K131" s="103"/>
      <c r="L131" s="103"/>
      <c r="M131" s="103"/>
      <c r="N131" s="103"/>
    </row>
    <row r="132" spans="1:14" ht="38.25" customHeight="1">
      <c r="A132" s="98" t="s">
        <v>34</v>
      </c>
      <c r="B132" s="208" t="s">
        <v>78</v>
      </c>
      <c r="C132" s="208"/>
      <c r="D132" s="208"/>
      <c r="E132" s="208"/>
      <c r="F132" s="99"/>
      <c r="G132" s="37">
        <f>SUM(G133:G143)</f>
        <v>4300.3999999999987</v>
      </c>
      <c r="H132" s="37">
        <f>SUM(H133:H143)</f>
        <v>7464.6</v>
      </c>
      <c r="I132" s="37">
        <f>SUM(I133:I143)</f>
        <v>8168.6</v>
      </c>
      <c r="J132" s="37">
        <f>SUM(J133:J143)</f>
        <v>3947.4</v>
      </c>
      <c r="K132" s="103"/>
      <c r="L132" s="104"/>
      <c r="M132" s="104"/>
      <c r="N132" s="104"/>
    </row>
    <row r="133" spans="1:14" ht="27.75" customHeight="1">
      <c r="A133" s="36" t="s">
        <v>35</v>
      </c>
      <c r="B133" s="228" t="s">
        <v>36</v>
      </c>
      <c r="C133" s="228"/>
      <c r="D133" s="228"/>
      <c r="E133" s="228"/>
      <c r="F133" s="100"/>
      <c r="G133" s="27">
        <f>G119</f>
        <v>3524.4999999999995</v>
      </c>
      <c r="H133" s="50">
        <f>H119</f>
        <v>3704</v>
      </c>
      <c r="I133" s="27">
        <f>I119</f>
        <v>6067.9</v>
      </c>
      <c r="J133" s="27">
        <f>J119</f>
        <v>3871.4</v>
      </c>
      <c r="K133" s="103"/>
      <c r="L133" s="105"/>
      <c r="M133" s="105"/>
      <c r="N133" s="105"/>
    </row>
    <row r="134" spans="1:14" ht="28.5" customHeight="1">
      <c r="A134" s="36" t="s">
        <v>37</v>
      </c>
      <c r="B134" s="228" t="s">
        <v>60</v>
      </c>
      <c r="C134" s="228"/>
      <c r="D134" s="228"/>
      <c r="E134" s="228"/>
      <c r="F134" s="100"/>
      <c r="G134" s="27">
        <f>G123</f>
        <v>200</v>
      </c>
      <c r="H134" s="50"/>
      <c r="I134" s="27"/>
      <c r="J134" s="27"/>
      <c r="K134" s="103"/>
      <c r="L134" s="106"/>
      <c r="M134" s="106"/>
      <c r="N134" s="106"/>
    </row>
    <row r="135" spans="1:14" ht="42" customHeight="1">
      <c r="A135" s="36" t="s">
        <v>38</v>
      </c>
      <c r="B135" s="228" t="s">
        <v>66</v>
      </c>
      <c r="C135" s="228"/>
      <c r="D135" s="228"/>
      <c r="E135" s="228"/>
      <c r="F135" s="100"/>
      <c r="G135" s="27">
        <f>G120</f>
        <v>304.29999999999995</v>
      </c>
      <c r="H135" s="50">
        <f>H120</f>
        <v>1549.1000000000001</v>
      </c>
      <c r="I135" s="27">
        <f>I120</f>
        <v>25.1</v>
      </c>
      <c r="J135" s="27">
        <f>J120</f>
        <v>25.1</v>
      </c>
      <c r="K135" s="103"/>
      <c r="L135" s="106"/>
      <c r="M135" s="106"/>
      <c r="N135" s="106"/>
    </row>
    <row r="136" spans="1:14" ht="23.25" customHeight="1">
      <c r="A136" s="36" t="s">
        <v>39</v>
      </c>
      <c r="B136" s="228" t="s">
        <v>67</v>
      </c>
      <c r="C136" s="228"/>
      <c r="D136" s="228"/>
      <c r="E136" s="228"/>
      <c r="F136" s="100"/>
      <c r="G136" s="127"/>
      <c r="H136" s="51"/>
      <c r="I136" s="127"/>
      <c r="J136" s="127"/>
      <c r="K136" s="103"/>
      <c r="L136" s="106"/>
      <c r="M136" s="106"/>
      <c r="N136" s="106"/>
    </row>
    <row r="137" spans="1:14" ht="27" customHeight="1">
      <c r="A137" s="36" t="s">
        <v>40</v>
      </c>
      <c r="B137" s="238" t="s">
        <v>68</v>
      </c>
      <c r="C137" s="238"/>
      <c r="D137" s="238"/>
      <c r="E137" s="238"/>
      <c r="F137" s="100"/>
      <c r="G137" s="27"/>
      <c r="H137" s="50"/>
      <c r="I137" s="27"/>
      <c r="J137" s="27"/>
      <c r="K137" s="103"/>
      <c r="L137" s="106"/>
      <c r="M137" s="106"/>
      <c r="N137" s="106"/>
    </row>
    <row r="138" spans="1:14" ht="31.5" customHeight="1">
      <c r="A138" s="36" t="s">
        <v>41</v>
      </c>
      <c r="B138" s="228" t="s">
        <v>122</v>
      </c>
      <c r="C138" s="228"/>
      <c r="D138" s="228"/>
      <c r="E138" s="228"/>
      <c r="F138" s="100"/>
      <c r="G138" s="27">
        <f>G125</f>
        <v>131.80000000000001</v>
      </c>
      <c r="H138" s="50"/>
      <c r="I138" s="27">
        <f>I125</f>
        <v>0</v>
      </c>
      <c r="J138" s="27"/>
      <c r="K138" s="103"/>
      <c r="L138" s="106"/>
      <c r="M138" s="106"/>
      <c r="N138" s="106"/>
    </row>
    <row r="139" spans="1:14" ht="29.25" customHeight="1">
      <c r="A139" s="36" t="s">
        <v>42</v>
      </c>
      <c r="B139" s="238" t="s">
        <v>79</v>
      </c>
      <c r="C139" s="238"/>
      <c r="D139" s="238"/>
      <c r="E139" s="238"/>
      <c r="F139" s="100"/>
      <c r="G139" s="27">
        <f>G124</f>
        <v>0</v>
      </c>
      <c r="H139" s="50">
        <f>H124</f>
        <v>661</v>
      </c>
      <c r="I139" s="27">
        <f>I124</f>
        <v>918</v>
      </c>
      <c r="J139" s="27"/>
      <c r="K139" s="103"/>
      <c r="L139" s="106"/>
      <c r="M139" s="106"/>
      <c r="N139" s="106"/>
    </row>
    <row r="140" spans="1:14" ht="29.25" customHeight="1">
      <c r="A140" s="36" t="s">
        <v>43</v>
      </c>
      <c r="B140" s="228" t="s">
        <v>69</v>
      </c>
      <c r="C140" s="228"/>
      <c r="D140" s="228"/>
      <c r="E140" s="228"/>
      <c r="F140" s="100"/>
      <c r="G140" s="127"/>
      <c r="H140" s="51"/>
      <c r="I140" s="127"/>
      <c r="J140" s="127"/>
      <c r="K140" s="103"/>
      <c r="L140" s="106"/>
      <c r="M140" s="106"/>
      <c r="N140" s="106"/>
    </row>
    <row r="141" spans="1:14" ht="34.5" customHeight="1">
      <c r="A141" s="36" t="s">
        <v>54</v>
      </c>
      <c r="B141" s="228" t="s">
        <v>61</v>
      </c>
      <c r="C141" s="228"/>
      <c r="D141" s="228"/>
      <c r="E141" s="228"/>
      <c r="F141" s="100"/>
      <c r="G141" s="27">
        <f>G127</f>
        <v>0</v>
      </c>
      <c r="H141" s="50">
        <f>H127</f>
        <v>1399.6</v>
      </c>
      <c r="I141" s="27">
        <f>I127</f>
        <v>1110</v>
      </c>
      <c r="J141" s="27"/>
      <c r="K141" s="103"/>
      <c r="L141" s="106"/>
      <c r="M141" s="106"/>
      <c r="N141" s="106"/>
    </row>
    <row r="142" spans="1:14" customFormat="1" ht="25.5" customHeight="1">
      <c r="A142" s="36" t="s">
        <v>62</v>
      </c>
      <c r="B142" s="228" t="s">
        <v>63</v>
      </c>
      <c r="C142" s="228"/>
      <c r="D142" s="228"/>
      <c r="E142" s="228"/>
      <c r="F142" s="100"/>
      <c r="G142" s="27">
        <f>G57</f>
        <v>87.4</v>
      </c>
      <c r="H142" s="50">
        <f>H57</f>
        <v>150.9</v>
      </c>
      <c r="I142" s="27">
        <f>I57</f>
        <v>47.6</v>
      </c>
      <c r="J142" s="27">
        <f>J57</f>
        <v>50.9</v>
      </c>
      <c r="K142" s="103"/>
      <c r="L142" s="106"/>
      <c r="M142" s="106"/>
      <c r="N142" s="106"/>
    </row>
    <row r="143" spans="1:14" customFormat="1" ht="21" customHeight="1">
      <c r="A143" s="36" t="s">
        <v>64</v>
      </c>
      <c r="B143" s="228" t="s">
        <v>70</v>
      </c>
      <c r="C143" s="228"/>
      <c r="D143" s="228"/>
      <c r="E143" s="228"/>
      <c r="F143" s="100"/>
      <c r="G143" s="27">
        <f>G59</f>
        <v>52.4</v>
      </c>
      <c r="H143" s="50">
        <f>H59</f>
        <v>0</v>
      </c>
      <c r="I143" s="27"/>
      <c r="J143" s="27"/>
      <c r="K143" s="103"/>
      <c r="L143" s="106"/>
      <c r="M143" s="106"/>
      <c r="N143" s="106"/>
    </row>
    <row r="144" spans="1:14" ht="21.75" customHeight="1">
      <c r="A144" s="98" t="s">
        <v>44</v>
      </c>
      <c r="B144" s="208" t="s">
        <v>45</v>
      </c>
      <c r="C144" s="208"/>
      <c r="D144" s="208"/>
      <c r="E144" s="208"/>
      <c r="F144" s="101"/>
      <c r="G144" s="37">
        <f>SUM(G145:G146)</f>
        <v>110</v>
      </c>
      <c r="H144" s="37">
        <f>SUM(H145:H146)</f>
        <v>67.099999999999994</v>
      </c>
      <c r="I144" s="37">
        <f>SUM(I145:I146)</f>
        <v>0</v>
      </c>
      <c r="J144" s="37">
        <f>SUM(J145:J146)</f>
        <v>0</v>
      </c>
      <c r="K144" s="103"/>
      <c r="L144" s="104"/>
      <c r="M144" s="104"/>
      <c r="N144" s="104"/>
    </row>
    <row r="145" spans="1:14" ht="30" customHeight="1">
      <c r="A145" s="36" t="s">
        <v>119</v>
      </c>
      <c r="B145" s="228" t="s">
        <v>186</v>
      </c>
      <c r="C145" s="228"/>
      <c r="D145" s="228"/>
      <c r="E145" s="228"/>
      <c r="F145" s="100"/>
      <c r="G145" s="27">
        <f>G126</f>
        <v>110</v>
      </c>
      <c r="H145" s="50">
        <f t="shared" ref="H145" si="3">H126</f>
        <v>67.099999999999994</v>
      </c>
      <c r="I145" s="27"/>
      <c r="J145" s="27"/>
      <c r="K145" s="107"/>
      <c r="L145" s="108"/>
      <c r="M145" s="108"/>
      <c r="N145" s="108"/>
    </row>
    <row r="146" spans="1:14" ht="30" customHeight="1">
      <c r="A146" s="71" t="s">
        <v>120</v>
      </c>
      <c r="B146" s="228" t="s">
        <v>121</v>
      </c>
      <c r="C146" s="228"/>
      <c r="D146" s="228"/>
      <c r="E146" s="228"/>
      <c r="F146" s="100"/>
      <c r="G146" s="127"/>
      <c r="H146" s="51"/>
      <c r="I146" s="36"/>
      <c r="J146" s="36"/>
      <c r="K146" s="107"/>
      <c r="L146" s="108"/>
      <c r="M146" s="108"/>
      <c r="N146" s="108"/>
    </row>
    <row r="147" spans="1:14" ht="21.75" customHeight="1">
      <c r="A147" s="229" t="s">
        <v>104</v>
      </c>
      <c r="B147" s="229"/>
      <c r="C147" s="229"/>
      <c r="D147" s="229"/>
      <c r="E147" s="229"/>
      <c r="F147" s="102"/>
      <c r="G147" s="38">
        <f>SUM(G132+G144)</f>
        <v>4410.3999999999987</v>
      </c>
      <c r="H147" s="38">
        <f>SUM(H132+H144)</f>
        <v>7531.7000000000007</v>
      </c>
      <c r="I147" s="38">
        <f>SUM(I132+I144)</f>
        <v>8168.6</v>
      </c>
      <c r="J147" s="38">
        <f>SUM(J132+J144)</f>
        <v>3947.4</v>
      </c>
      <c r="K147" s="103"/>
      <c r="L147" s="103"/>
      <c r="M147" s="103"/>
      <c r="N147" s="103"/>
    </row>
    <row r="148" spans="1:14">
      <c r="I148" s="48"/>
      <c r="J148" s="48"/>
      <c r="K148" s="48"/>
      <c r="L148" s="48"/>
      <c r="M148" s="48"/>
      <c r="N148" s="48"/>
    </row>
    <row r="149" spans="1:14">
      <c r="G149" s="49"/>
      <c r="H149" s="49"/>
      <c r="I149" s="48"/>
      <c r="J149" s="48"/>
      <c r="K149" s="48"/>
      <c r="L149" s="48"/>
      <c r="M149" s="48"/>
      <c r="N149" s="48"/>
    </row>
  </sheetData>
  <mergeCells count="285">
    <mergeCell ref="O74:P74"/>
    <mergeCell ref="K2:L2"/>
    <mergeCell ref="K4:L4"/>
    <mergeCell ref="K5:N5"/>
    <mergeCell ref="K14:K15"/>
    <mergeCell ref="L14:N14"/>
    <mergeCell ref="A16:N16"/>
    <mergeCell ref="A17:N17"/>
    <mergeCell ref="A12:N12"/>
    <mergeCell ref="A13:A15"/>
    <mergeCell ref="B13:B15"/>
    <mergeCell ref="C13:C15"/>
    <mergeCell ref="D13:D15"/>
    <mergeCell ref="E13:E15"/>
    <mergeCell ref="F13:F15"/>
    <mergeCell ref="G13:G15"/>
    <mergeCell ref="L13:N13"/>
    <mergeCell ref="H13:H15"/>
    <mergeCell ref="K7:N7"/>
    <mergeCell ref="K8:N8"/>
    <mergeCell ref="K9:N9"/>
    <mergeCell ref="K10:N10"/>
    <mergeCell ref="K11:N11"/>
    <mergeCell ref="I13:I15"/>
    <mergeCell ref="J13:J15"/>
    <mergeCell ref="A20:A22"/>
    <mergeCell ref="B20:B22"/>
    <mergeCell ref="C20:C22"/>
    <mergeCell ref="D20:D22"/>
    <mergeCell ref="E20:E22"/>
    <mergeCell ref="K22:N22"/>
    <mergeCell ref="A23:A25"/>
    <mergeCell ref="B23:B25"/>
    <mergeCell ref="C23:C25"/>
    <mergeCell ref="D23:D25"/>
    <mergeCell ref="E23:E25"/>
    <mergeCell ref="K25:N25"/>
    <mergeCell ref="A29:A30"/>
    <mergeCell ref="B29:B30"/>
    <mergeCell ref="C29:C30"/>
    <mergeCell ref="D29:D30"/>
    <mergeCell ref="E29:E30"/>
    <mergeCell ref="A26:A28"/>
    <mergeCell ref="B26:B28"/>
    <mergeCell ref="C26:C28"/>
    <mergeCell ref="D26:D28"/>
    <mergeCell ref="E26:E28"/>
    <mergeCell ref="A31:A32"/>
    <mergeCell ref="B31:B32"/>
    <mergeCell ref="C31:C32"/>
    <mergeCell ref="D31:D32"/>
    <mergeCell ref="E31:E32"/>
    <mergeCell ref="K32:N32"/>
    <mergeCell ref="A33:A34"/>
    <mergeCell ref="B33:B34"/>
    <mergeCell ref="C33:C34"/>
    <mergeCell ref="D33:D34"/>
    <mergeCell ref="E33:E34"/>
    <mergeCell ref="K34:N34"/>
    <mergeCell ref="A35:A36"/>
    <mergeCell ref="B35:B36"/>
    <mergeCell ref="C35:C36"/>
    <mergeCell ref="D35:D36"/>
    <mergeCell ref="E35:E36"/>
    <mergeCell ref="A37:A41"/>
    <mergeCell ref="B37:B41"/>
    <mergeCell ref="G37:G39"/>
    <mergeCell ref="H37:H39"/>
    <mergeCell ref="F37:F39"/>
    <mergeCell ref="A51:A52"/>
    <mergeCell ref="B51:B52"/>
    <mergeCell ref="C51:C52"/>
    <mergeCell ref="D51:D52"/>
    <mergeCell ref="E51:E52"/>
    <mergeCell ref="A47:A48"/>
    <mergeCell ref="K50:N50"/>
    <mergeCell ref="K51:N51"/>
    <mergeCell ref="K44:N45"/>
    <mergeCell ref="K46:N46"/>
    <mergeCell ref="G44:G45"/>
    <mergeCell ref="A44:A46"/>
    <mergeCell ref="B44:B46"/>
    <mergeCell ref="C44:C46"/>
    <mergeCell ref="D44:D46"/>
    <mergeCell ref="E44:E46"/>
    <mergeCell ref="F44:F45"/>
    <mergeCell ref="B47:B48"/>
    <mergeCell ref="C47:C48"/>
    <mergeCell ref="D47:D48"/>
    <mergeCell ref="E47:E48"/>
    <mergeCell ref="A55:A62"/>
    <mergeCell ref="B55:B62"/>
    <mergeCell ref="C55:C62"/>
    <mergeCell ref="D55:D62"/>
    <mergeCell ref="E55:E62"/>
    <mergeCell ref="K55:K56"/>
    <mergeCell ref="L55:L56"/>
    <mergeCell ref="M55:M56"/>
    <mergeCell ref="N55:N56"/>
    <mergeCell ref="F57:F58"/>
    <mergeCell ref="G57:G58"/>
    <mergeCell ref="H57:H58"/>
    <mergeCell ref="I57:I58"/>
    <mergeCell ref="J57:J58"/>
    <mergeCell ref="K57:K58"/>
    <mergeCell ref="L57:L58"/>
    <mergeCell ref="M57:M58"/>
    <mergeCell ref="N57:N58"/>
    <mergeCell ref="K62:N62"/>
    <mergeCell ref="A63:A65"/>
    <mergeCell ref="B63:B65"/>
    <mergeCell ref="C63:C65"/>
    <mergeCell ref="D63:D65"/>
    <mergeCell ref="E63:E65"/>
    <mergeCell ref="K65:N65"/>
    <mergeCell ref="C66:F66"/>
    <mergeCell ref="K66:N66"/>
    <mergeCell ref="B67:F67"/>
    <mergeCell ref="K67:N67"/>
    <mergeCell ref="A68:N68"/>
    <mergeCell ref="B69:N69"/>
    <mergeCell ref="C70:N70"/>
    <mergeCell ref="A71:A76"/>
    <mergeCell ref="B71:B76"/>
    <mergeCell ref="C71:C76"/>
    <mergeCell ref="D71:D76"/>
    <mergeCell ref="E71:E76"/>
    <mergeCell ref="K72:K75"/>
    <mergeCell ref="L72:L75"/>
    <mergeCell ref="M72:M75"/>
    <mergeCell ref="N72:N75"/>
    <mergeCell ref="K76:N76"/>
    <mergeCell ref="A77:A79"/>
    <mergeCell ref="B77:B79"/>
    <mergeCell ref="C77:C79"/>
    <mergeCell ref="D77:D79"/>
    <mergeCell ref="E77:E79"/>
    <mergeCell ref="K77:K78"/>
    <mergeCell ref="L77:L78"/>
    <mergeCell ref="M77:M78"/>
    <mergeCell ref="N77:N78"/>
    <mergeCell ref="K79:N79"/>
    <mergeCell ref="A80:A83"/>
    <mergeCell ref="B80:B83"/>
    <mergeCell ref="C80:C83"/>
    <mergeCell ref="D80:D83"/>
    <mergeCell ref="E80:E83"/>
    <mergeCell ref="K83:N83"/>
    <mergeCell ref="A84:A86"/>
    <mergeCell ref="B84:B86"/>
    <mergeCell ref="C84:C86"/>
    <mergeCell ref="D84:D86"/>
    <mergeCell ref="E84:E86"/>
    <mergeCell ref="K86:N86"/>
    <mergeCell ref="F84:F85"/>
    <mergeCell ref="G84:G85"/>
    <mergeCell ref="H84:H85"/>
    <mergeCell ref="I84:I85"/>
    <mergeCell ref="J84:J85"/>
    <mergeCell ref="A87:A89"/>
    <mergeCell ref="B87:B89"/>
    <mergeCell ref="C87:C89"/>
    <mergeCell ref="D87:D89"/>
    <mergeCell ref="E87:E89"/>
    <mergeCell ref="K89:N89"/>
    <mergeCell ref="C90:F90"/>
    <mergeCell ref="K90:N90"/>
    <mergeCell ref="C91:N91"/>
    <mergeCell ref="A92:A93"/>
    <mergeCell ref="B92:B93"/>
    <mergeCell ref="C92:C93"/>
    <mergeCell ref="D92:D93"/>
    <mergeCell ref="E92:E93"/>
    <mergeCell ref="K93:N93"/>
    <mergeCell ref="K92:N92"/>
    <mergeCell ref="C95:N95"/>
    <mergeCell ref="A96:A100"/>
    <mergeCell ref="B96:B100"/>
    <mergeCell ref="C96:C100"/>
    <mergeCell ref="D96:D100"/>
    <mergeCell ref="E96:E100"/>
    <mergeCell ref="F96:F97"/>
    <mergeCell ref="G96:G97"/>
    <mergeCell ref="C94:F94"/>
    <mergeCell ref="K94:N94"/>
    <mergeCell ref="H96:H97"/>
    <mergeCell ref="I96:I97"/>
    <mergeCell ref="J96:J97"/>
    <mergeCell ref="K96:K99"/>
    <mergeCell ref="K100:N100"/>
    <mergeCell ref="J111:J112"/>
    <mergeCell ref="D106:D110"/>
    <mergeCell ref="E106:E110"/>
    <mergeCell ref="L111:L113"/>
    <mergeCell ref="K110:N110"/>
    <mergeCell ref="A117:F117"/>
    <mergeCell ref="K101:N101"/>
    <mergeCell ref="C101:F101"/>
    <mergeCell ref="A111:A114"/>
    <mergeCell ref="B111:B114"/>
    <mergeCell ref="C111:C114"/>
    <mergeCell ref="M106:M109"/>
    <mergeCell ref="N106:N109"/>
    <mergeCell ref="D111:D114"/>
    <mergeCell ref="K106:K109"/>
    <mergeCell ref="L106:L109"/>
    <mergeCell ref="A106:A110"/>
    <mergeCell ref="B106:B110"/>
    <mergeCell ref="C106:C110"/>
    <mergeCell ref="G111:G112"/>
    <mergeCell ref="M111:M113"/>
    <mergeCell ref="K111:K113"/>
    <mergeCell ref="F111:F112"/>
    <mergeCell ref="B146:E146"/>
    <mergeCell ref="A147:E147"/>
    <mergeCell ref="L96:L99"/>
    <mergeCell ref="M96:M99"/>
    <mergeCell ref="N96:N99"/>
    <mergeCell ref="B140:E140"/>
    <mergeCell ref="B104:N104"/>
    <mergeCell ref="C105:N105"/>
    <mergeCell ref="B141:E141"/>
    <mergeCell ref="B133:E133"/>
    <mergeCell ref="B143:E143"/>
    <mergeCell ref="B144:E144"/>
    <mergeCell ref="B145:E145"/>
    <mergeCell ref="B134:E134"/>
    <mergeCell ref="B135:E135"/>
    <mergeCell ref="B136:E136"/>
    <mergeCell ref="B137:E137"/>
    <mergeCell ref="B138:E138"/>
    <mergeCell ref="B142:E142"/>
    <mergeCell ref="B139:E139"/>
    <mergeCell ref="A103:N103"/>
    <mergeCell ref="K117:N117"/>
    <mergeCell ref="D129:I129"/>
    <mergeCell ref="I111:I112"/>
    <mergeCell ref="O37:P37"/>
    <mergeCell ref="B102:F102"/>
    <mergeCell ref="K102:N102"/>
    <mergeCell ref="I37:I39"/>
    <mergeCell ref="J37:J39"/>
    <mergeCell ref="K36:N36"/>
    <mergeCell ref="K48:N48"/>
    <mergeCell ref="A131:E131"/>
    <mergeCell ref="B132:E132"/>
    <mergeCell ref="E111:E114"/>
    <mergeCell ref="N111:N113"/>
    <mergeCell ref="K114:N114"/>
    <mergeCell ref="C115:F115"/>
    <mergeCell ref="K115:N115"/>
    <mergeCell ref="G130:J130"/>
    <mergeCell ref="B116:F116"/>
    <mergeCell ref="K116:N116"/>
    <mergeCell ref="H111:H112"/>
    <mergeCell ref="A49:A50"/>
    <mergeCell ref="B49:B50"/>
    <mergeCell ref="C49:C50"/>
    <mergeCell ref="D49:D50"/>
    <mergeCell ref="E49:E50"/>
    <mergeCell ref="K49:N49"/>
    <mergeCell ref="O57:P58"/>
    <mergeCell ref="O40:P40"/>
    <mergeCell ref="K47:N47"/>
    <mergeCell ref="C42:F42"/>
    <mergeCell ref="K42:N42"/>
    <mergeCell ref="C43:N43"/>
    <mergeCell ref="K41:N41"/>
    <mergeCell ref="C19:N19"/>
    <mergeCell ref="K30:N30"/>
    <mergeCell ref="K28:N28"/>
    <mergeCell ref="C37:C41"/>
    <mergeCell ref="D37:D41"/>
    <mergeCell ref="E37:E41"/>
    <mergeCell ref="K26:N27"/>
    <mergeCell ref="K29:N29"/>
    <mergeCell ref="K31:N31"/>
    <mergeCell ref="H44:H45"/>
    <mergeCell ref="I44:I45"/>
    <mergeCell ref="J44:J45"/>
    <mergeCell ref="C54:N54"/>
    <mergeCell ref="K52:N52"/>
    <mergeCell ref="C53:F53"/>
    <mergeCell ref="K53:N53"/>
    <mergeCell ref="O33:P33"/>
  </mergeCells>
  <pageMargins left="0.70866141732283472" right="0.70866141732283472" top="0.74803149606299213" bottom="0.74803149606299213" header="0.31496062992125984" footer="0.31496062992125984"/>
  <pageSetup paperSize="9" scale="85" firstPageNumber="39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D20" sqref="D20"/>
    </sheetView>
  </sheetViews>
  <sheetFormatPr defaultColWidth="11.5703125" defaultRowHeight="12.75"/>
  <cols>
    <col min="1" max="1" width="15.7109375" customWidth="1"/>
    <col min="2" max="2" width="40.140625" customWidth="1"/>
    <col min="3" max="3" width="28.42578125" customWidth="1"/>
    <col min="4" max="4" width="14.7109375" customWidth="1"/>
  </cols>
  <sheetData>
    <row r="1" spans="1:8" s="2" customFormat="1" ht="26.25" customHeight="1">
      <c r="A1" s="340" t="s">
        <v>85</v>
      </c>
      <c r="B1" s="340"/>
      <c r="C1" s="340"/>
      <c r="D1" s="1"/>
    </row>
    <row r="2" spans="1:8" s="2" customFormat="1" ht="33.75" customHeight="1">
      <c r="A2" s="30" t="s">
        <v>86</v>
      </c>
      <c r="B2" s="341" t="s">
        <v>87</v>
      </c>
      <c r="C2" s="342"/>
      <c r="H2" s="1"/>
    </row>
    <row r="3" spans="1:8" s="2" customFormat="1" ht="36" customHeight="1">
      <c r="A3" s="31" t="s">
        <v>28</v>
      </c>
      <c r="B3" s="338" t="s">
        <v>88</v>
      </c>
      <c r="C3" s="339"/>
    </row>
    <row r="4" spans="1:8" s="2" customFormat="1" ht="38.25" customHeight="1">
      <c r="A4" s="31" t="s">
        <v>25</v>
      </c>
      <c r="B4" s="338" t="s">
        <v>92</v>
      </c>
      <c r="C4" s="339"/>
    </row>
    <row r="5" spans="1:8" s="2" customFormat="1" ht="23.1" customHeight="1">
      <c r="A5" s="31" t="s">
        <v>26</v>
      </c>
      <c r="B5" s="338" t="s">
        <v>89</v>
      </c>
      <c r="C5" s="339"/>
    </row>
    <row r="6" spans="1:8" s="2" customFormat="1" ht="22.15" customHeight="1">
      <c r="A6" s="31" t="s">
        <v>71</v>
      </c>
      <c r="B6" s="338" t="s">
        <v>90</v>
      </c>
      <c r="C6" s="339"/>
    </row>
    <row r="7" spans="1:8" s="2" customFormat="1" ht="22.15" customHeight="1">
      <c r="A7" s="31" t="s">
        <v>111</v>
      </c>
      <c r="B7" s="65" t="s">
        <v>112</v>
      </c>
      <c r="C7" s="61"/>
    </row>
    <row r="8" spans="1:8" s="2" customFormat="1" ht="15.75" customHeight="1">
      <c r="A8" s="32" t="s">
        <v>93</v>
      </c>
      <c r="B8" s="343" t="s">
        <v>94</v>
      </c>
      <c r="C8" s="344"/>
    </row>
    <row r="9" spans="1:8" s="2" customFormat="1" ht="15.75" customHeight="1">
      <c r="A9" s="3">
        <v>302296914</v>
      </c>
      <c r="B9" s="343" t="s">
        <v>95</v>
      </c>
      <c r="C9" s="344"/>
    </row>
    <row r="10" spans="1:8" s="2" customFormat="1" ht="15.75" customHeight="1">
      <c r="A10" s="3">
        <v>302296711</v>
      </c>
      <c r="B10" s="343" t="s">
        <v>96</v>
      </c>
      <c r="C10" s="344"/>
    </row>
    <row r="11" spans="1:8" s="2" customFormat="1" ht="15.75" customHeight="1">
      <c r="A11" s="3">
        <v>190541679</v>
      </c>
      <c r="B11" s="343" t="s">
        <v>97</v>
      </c>
      <c r="C11" s="344"/>
    </row>
    <row r="12" spans="1:8" s="2" customFormat="1" ht="15.75" customHeight="1">
      <c r="A12" s="3">
        <v>188204772</v>
      </c>
      <c r="B12" s="343" t="s">
        <v>98</v>
      </c>
      <c r="C12" s="344"/>
    </row>
    <row r="13" spans="1:8" s="2" customFormat="1" ht="15.75" customHeight="1">
      <c r="A13" s="3">
        <v>190532477</v>
      </c>
      <c r="B13" s="343" t="s">
        <v>108</v>
      </c>
      <c r="C13" s="344"/>
    </row>
    <row r="14" spans="1:8" s="2" customFormat="1" ht="15.75" customHeight="1">
      <c r="A14" s="3">
        <v>191819380</v>
      </c>
      <c r="B14" s="343" t="s">
        <v>109</v>
      </c>
      <c r="C14" s="344"/>
    </row>
    <row r="15" spans="1:8" s="2" customFormat="1" ht="15.75" customHeight="1"/>
    <row r="16" spans="1:8" s="2" customFormat="1" ht="15.75" customHeight="1">
      <c r="A16" s="345" t="s">
        <v>91</v>
      </c>
      <c r="B16" s="345"/>
      <c r="C16" s="345"/>
    </row>
    <row r="18" spans="2:2">
      <c r="B18" s="35"/>
    </row>
  </sheetData>
  <mergeCells count="14">
    <mergeCell ref="B14:C14"/>
    <mergeCell ref="A16:C16"/>
    <mergeCell ref="B8:C8"/>
    <mergeCell ref="B9:C9"/>
    <mergeCell ref="B10:C10"/>
    <mergeCell ref="B11:C11"/>
    <mergeCell ref="B12:C12"/>
    <mergeCell ref="B13:C13"/>
    <mergeCell ref="B6:C6"/>
    <mergeCell ref="A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firstPageNumber="45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1c_1c1_forma</vt:lpstr>
      <vt:lpstr>vykdytoju 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2018-05-24T13:49:07Z</cp:lastPrinted>
  <dcterms:created xsi:type="dcterms:W3CDTF">2013-11-20T07:02:47Z</dcterms:created>
  <dcterms:modified xsi:type="dcterms:W3CDTF">2019-02-12T11:13:52Z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5127FFE5-F390-4F97-9EC5-5AEDD98DD1F9</vt:lpwstr>
  </property>
</Properties>
</file>