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.maciene\Desktop\SVP_i_WWW\2018_2020_SVP_violetai_www\"/>
    </mc:Choice>
  </mc:AlternateContent>
  <bookViews>
    <workbookView xWindow="0" yWindow="0" windowWidth="16680" windowHeight="11070"/>
  </bookViews>
  <sheets>
    <sheet name="1_c_1_c_1" sheetId="2" r:id="rId1"/>
    <sheet name="vykdytojų_kodai" sheetId="5" r:id="rId2"/>
  </sheets>
  <definedNames>
    <definedName name="Excel_BuiltIn_Print_Titles_1_1">"$#REF!.$A$4:$HO$4"</definedName>
    <definedName name="Excel_BuiltIn_Print_Titles_1_1_1">"$#REF!.$A$4:$HL$4"</definedName>
    <definedName name="Excel_BuiltIn_Print_Titles_13">"$#REF!.$A$3:$HX$4"</definedName>
    <definedName name="Excel_BuiltIn_Print_Titles_13_1">"$#REF!.$A$3:$HX$4"</definedName>
    <definedName name="Excel_BuiltIn_Print_Titles_13_1_1">"$#REF!.$A$3:$HX$4"</definedName>
    <definedName name="Excel_BuiltIn_Print_Titles_15">"$#REF!.$A$3:$HX$4"</definedName>
    <definedName name="Excel_BuiltIn_Print_Titles_19">"$#REF!.$A$3:$HX$4"</definedName>
    <definedName name="Excel_BuiltIn_Print_Titles_3">"$#REF!.$A$4:$HX$4"</definedName>
    <definedName name="Excel_BuiltIn_Print_Titles_3_1">"$#REF!.$A$3:$HX$4"</definedName>
    <definedName name="Excel_BuiltIn_Print_Titles_7">"$#REF!.$A$4:$AMJ$6"</definedName>
    <definedName name="_xlnm.Print_Area" localSheetId="0">'1_c_1_c_1'!$A$1:$P$285</definedName>
  </definedNames>
  <calcPr calcId="152511"/>
  <fileRecoveryPr autoRecover="0"/>
</workbook>
</file>

<file path=xl/calcChain.xml><?xml version="1.0" encoding="utf-8"?>
<calcChain xmlns="http://schemas.openxmlformats.org/spreadsheetml/2006/main">
  <c r="H298" i="2" l="1"/>
  <c r="I298" i="2"/>
  <c r="J298" i="2"/>
  <c r="G298" i="2"/>
  <c r="J289" i="2"/>
  <c r="J288" i="2"/>
  <c r="I299" i="2" l="1"/>
  <c r="J299" i="2"/>
  <c r="H297" i="2"/>
  <c r="I297" i="2"/>
  <c r="J297" i="2"/>
  <c r="H296" i="2"/>
  <c r="I296" i="2"/>
  <c r="J296" i="2"/>
  <c r="H295" i="2"/>
  <c r="I295" i="2"/>
  <c r="J295" i="2"/>
  <c r="H294" i="2"/>
  <c r="I294" i="2"/>
  <c r="J294" i="2"/>
  <c r="H293" i="2"/>
  <c r="I293" i="2"/>
  <c r="J293" i="2"/>
  <c r="H292" i="2"/>
  <c r="I292" i="2"/>
  <c r="J292" i="2"/>
  <c r="H291" i="2"/>
  <c r="I291" i="2"/>
  <c r="J291" i="2"/>
  <c r="H290" i="2"/>
  <c r="I290" i="2"/>
  <c r="J290" i="2"/>
  <c r="H289" i="2"/>
  <c r="I289" i="2"/>
  <c r="H288" i="2"/>
  <c r="I288" i="2"/>
  <c r="H208" i="2"/>
  <c r="I208" i="2"/>
  <c r="J208" i="2"/>
  <c r="H180" i="2"/>
  <c r="I180" i="2"/>
  <c r="J180" i="2"/>
  <c r="H174" i="2"/>
  <c r="I174" i="2"/>
  <c r="J174" i="2"/>
  <c r="G174" i="2"/>
  <c r="H129" i="2"/>
  <c r="I129" i="2"/>
  <c r="J129" i="2"/>
  <c r="G129" i="2"/>
  <c r="I111" i="2"/>
  <c r="J111" i="2"/>
  <c r="H110" i="2"/>
  <c r="H111" i="2" s="1"/>
  <c r="I110" i="2"/>
  <c r="J110" i="2"/>
  <c r="H106" i="2"/>
  <c r="I106" i="2"/>
  <c r="J106" i="2"/>
  <c r="G106" i="2"/>
  <c r="H90" i="2"/>
  <c r="I90" i="2"/>
  <c r="J90" i="2"/>
  <c r="H89" i="2"/>
  <c r="I89" i="2"/>
  <c r="J89" i="2"/>
  <c r="H88" i="2"/>
  <c r="I88" i="2"/>
  <c r="J88" i="2"/>
  <c r="H85" i="2"/>
  <c r="I85" i="2"/>
  <c r="J85" i="2"/>
  <c r="H79" i="2"/>
  <c r="I79" i="2"/>
  <c r="J79" i="2"/>
  <c r="H77" i="2"/>
  <c r="I77" i="2"/>
  <c r="J77" i="2"/>
  <c r="G70" i="2"/>
  <c r="H37" i="2"/>
  <c r="I37" i="2"/>
  <c r="J37" i="2"/>
  <c r="G294" i="2"/>
  <c r="G293" i="2"/>
  <c r="G292" i="2"/>
  <c r="G291" i="2"/>
  <c r="G88" i="2"/>
  <c r="H299" i="2" l="1"/>
  <c r="G290" i="2"/>
  <c r="G289" i="2"/>
  <c r="G288" i="2"/>
  <c r="H228" i="2" l="1"/>
  <c r="I228" i="2"/>
  <c r="J228" i="2"/>
  <c r="G228" i="2"/>
  <c r="G310" i="2" l="1"/>
  <c r="H318" i="2" l="1"/>
  <c r="I318" i="2"/>
  <c r="J318" i="2"/>
  <c r="G295" i="2"/>
  <c r="G318" i="2" s="1"/>
  <c r="H305" i="2" l="1"/>
  <c r="I305" i="2"/>
  <c r="J305" i="2"/>
  <c r="H306" i="2"/>
  <c r="I306" i="2"/>
  <c r="J306" i="2"/>
  <c r="G306" i="2"/>
  <c r="H213" i="2"/>
  <c r="I213" i="2"/>
  <c r="J213" i="2"/>
  <c r="G213" i="2"/>
  <c r="H133" i="2" l="1"/>
  <c r="I133" i="2"/>
  <c r="J133" i="2"/>
  <c r="G133" i="2"/>
  <c r="H27" i="2"/>
  <c r="I27" i="2"/>
  <c r="J27" i="2"/>
  <c r="G27" i="2"/>
  <c r="H70" i="2" l="1"/>
  <c r="H142" i="2" l="1"/>
  <c r="I142" i="2"/>
  <c r="J142" i="2"/>
  <c r="G142" i="2" l="1"/>
  <c r="G319" i="2" l="1"/>
  <c r="H310" i="2"/>
  <c r="G297" i="2"/>
  <c r="H319" i="2"/>
  <c r="I319" i="2"/>
  <c r="J319" i="2"/>
  <c r="G296" i="2"/>
  <c r="G208" i="2" l="1"/>
  <c r="H200" i="2"/>
  <c r="I200" i="2"/>
  <c r="J200" i="2"/>
  <c r="G200" i="2"/>
  <c r="H183" i="2"/>
  <c r="I183" i="2"/>
  <c r="J183" i="2"/>
  <c r="G183" i="2"/>
  <c r="H195" i="2" l="1"/>
  <c r="I195" i="2"/>
  <c r="J195" i="2"/>
  <c r="G195" i="2"/>
  <c r="I273" i="2" l="1"/>
  <c r="J273" i="2"/>
  <c r="G316" i="2" l="1"/>
  <c r="J316" i="2" l="1"/>
  <c r="J314" i="2"/>
  <c r="J311" i="2"/>
  <c r="J313" i="2"/>
  <c r="J315" i="2"/>
  <c r="J308" i="2"/>
  <c r="J307" i="2"/>
  <c r="J282" i="2"/>
  <c r="J283" i="2" s="1"/>
  <c r="J277" i="2"/>
  <c r="J275" i="2"/>
  <c r="J271" i="2"/>
  <c r="J267" i="2"/>
  <c r="J264" i="2"/>
  <c r="J260" i="2"/>
  <c r="J255" i="2"/>
  <c r="J250" i="2"/>
  <c r="J242" i="2"/>
  <c r="J238" i="2"/>
  <c r="J234" i="2"/>
  <c r="J230" i="2"/>
  <c r="J222" i="2"/>
  <c r="J219" i="2"/>
  <c r="J216" i="2"/>
  <c r="J210" i="2"/>
  <c r="J197" i="2"/>
  <c r="J192" i="2"/>
  <c r="J188" i="2"/>
  <c r="J185" i="2"/>
  <c r="J165" i="2"/>
  <c r="J163" i="2"/>
  <c r="J161" i="2"/>
  <c r="J159" i="2"/>
  <c r="J156" i="2"/>
  <c r="J153" i="2"/>
  <c r="J146" i="2"/>
  <c r="J143" i="2"/>
  <c r="J134" i="2"/>
  <c r="J130" i="2"/>
  <c r="J109" i="2"/>
  <c r="J70" i="2"/>
  <c r="J36" i="2"/>
  <c r="J33" i="2"/>
  <c r="J31" i="2"/>
  <c r="J28" i="2"/>
  <c r="H316" i="2"/>
  <c r="H314" i="2"/>
  <c r="H311" i="2"/>
  <c r="H313" i="2"/>
  <c r="H315" i="2"/>
  <c r="H308" i="2"/>
  <c r="H307" i="2"/>
  <c r="H282" i="2"/>
  <c r="H283" i="2" s="1"/>
  <c r="H277" i="2"/>
  <c r="H275" i="2"/>
  <c r="H273" i="2"/>
  <c r="H271" i="2"/>
  <c r="H267" i="2"/>
  <c r="H264" i="2"/>
  <c r="H260" i="2"/>
  <c r="H255" i="2"/>
  <c r="H250" i="2"/>
  <c r="H242" i="2"/>
  <c r="H238" i="2"/>
  <c r="H234" i="2"/>
  <c r="H230" i="2"/>
  <c r="H222" i="2"/>
  <c r="H219" i="2"/>
  <c r="H216" i="2"/>
  <c r="H210" i="2"/>
  <c r="H197" i="2"/>
  <c r="H192" i="2"/>
  <c r="H188" i="2"/>
  <c r="H185" i="2"/>
  <c r="H165" i="2"/>
  <c r="H163" i="2"/>
  <c r="H161" i="2"/>
  <c r="H159" i="2"/>
  <c r="H156" i="2"/>
  <c r="H153" i="2"/>
  <c r="H146" i="2"/>
  <c r="H143" i="2"/>
  <c r="H134" i="2"/>
  <c r="H130" i="2"/>
  <c r="H109" i="2"/>
  <c r="H36" i="2"/>
  <c r="H33" i="2"/>
  <c r="H31" i="2"/>
  <c r="H28" i="2"/>
  <c r="H278" i="2" l="1"/>
  <c r="H284" i="2" s="1"/>
  <c r="J278" i="2"/>
  <c r="J284" i="2" s="1"/>
  <c r="H135" i="2"/>
  <c r="H38" i="2"/>
  <c r="J38" i="2"/>
  <c r="J135" i="2"/>
  <c r="J310" i="2"/>
  <c r="J304" i="2" s="1"/>
  <c r="J320" i="2" s="1"/>
  <c r="H304" i="2"/>
  <c r="H320" i="2" s="1"/>
  <c r="G314" i="2"/>
  <c r="G311" i="2"/>
  <c r="G313" i="2"/>
  <c r="G315" i="2"/>
  <c r="G308" i="2"/>
  <c r="G307" i="2"/>
  <c r="G305" i="2"/>
  <c r="G282" i="2"/>
  <c r="G283" i="2" s="1"/>
  <c r="G277" i="2"/>
  <c r="G275" i="2"/>
  <c r="G273" i="2"/>
  <c r="G271" i="2"/>
  <c r="G267" i="2"/>
  <c r="G264" i="2"/>
  <c r="G260" i="2"/>
  <c r="G255" i="2"/>
  <c r="G250" i="2"/>
  <c r="G242" i="2"/>
  <c r="G238" i="2"/>
  <c r="G234" i="2"/>
  <c r="G230" i="2"/>
  <c r="G222" i="2"/>
  <c r="G219" i="2"/>
  <c r="G216" i="2"/>
  <c r="G210" i="2"/>
  <c r="G197" i="2"/>
  <c r="G192" i="2"/>
  <c r="G188" i="2"/>
  <c r="G185" i="2"/>
  <c r="G180" i="2"/>
  <c r="G165" i="2"/>
  <c r="G163" i="2"/>
  <c r="G161" i="2"/>
  <c r="G159" i="2"/>
  <c r="G156" i="2"/>
  <c r="G153" i="2"/>
  <c r="G146" i="2"/>
  <c r="G143" i="2"/>
  <c r="G134" i="2"/>
  <c r="G130" i="2"/>
  <c r="G109" i="2"/>
  <c r="G85" i="2"/>
  <c r="G79" i="2"/>
  <c r="G77" i="2"/>
  <c r="G36" i="2"/>
  <c r="G33" i="2"/>
  <c r="G31" i="2"/>
  <c r="G28" i="2"/>
  <c r="H285" i="2" l="1"/>
  <c r="J285" i="2"/>
  <c r="G135" i="2"/>
  <c r="G110" i="2"/>
  <c r="G111" i="2" s="1"/>
  <c r="G278" i="2"/>
  <c r="G284" i="2" s="1"/>
  <c r="G89" i="2"/>
  <c r="G90" i="2" s="1"/>
  <c r="G37" i="2"/>
  <c r="G38" i="2" s="1"/>
  <c r="G304" i="2"/>
  <c r="G320" i="2" s="1"/>
  <c r="G299" i="2"/>
  <c r="G285" i="2" l="1"/>
  <c r="I267" i="2"/>
  <c r="I307" i="2" l="1"/>
  <c r="I315" i="2"/>
  <c r="I109" i="2"/>
  <c r="I313" i="2"/>
  <c r="I316" i="2"/>
  <c r="I314" i="2"/>
  <c r="I310" i="2" l="1"/>
  <c r="I153" i="2" l="1"/>
  <c r="I250" i="2" l="1"/>
  <c r="I260" i="2" l="1"/>
  <c r="I255" i="2"/>
  <c r="I271" i="2"/>
  <c r="I264" i="2"/>
  <c r="I242" i="2"/>
  <c r="I216" i="2"/>
  <c r="I192" i="2"/>
  <c r="I159" i="2"/>
  <c r="I156" i="2"/>
  <c r="I70" i="2" l="1"/>
  <c r="I308" i="2" l="1"/>
  <c r="I234" i="2" l="1"/>
  <c r="I188" i="2"/>
  <c r="I311" i="2" l="1"/>
  <c r="I130" i="2" l="1"/>
  <c r="I36" i="2" l="1"/>
  <c r="I33" i="2"/>
  <c r="I31" i="2"/>
  <c r="I143" i="2"/>
  <c r="I28" i="2"/>
  <c r="I163" i="2"/>
  <c r="I282" i="2"/>
  <c r="I283" i="2" s="1"/>
  <c r="I277" i="2"/>
  <c r="I275" i="2"/>
  <c r="I238" i="2"/>
  <c r="I230" i="2"/>
  <c r="I222" i="2"/>
  <c r="I219" i="2"/>
  <c r="I210" i="2"/>
  <c r="I197" i="2"/>
  <c r="I185" i="2"/>
  <c r="I165" i="2"/>
  <c r="I161" i="2"/>
  <c r="I146" i="2"/>
  <c r="I134" i="2"/>
  <c r="I135" i="2" s="1"/>
  <c r="I38" i="2" l="1"/>
  <c r="I278" i="2"/>
  <c r="I284" i="2" s="1"/>
  <c r="I304" i="2"/>
  <c r="I320" i="2" s="1"/>
  <c r="I285" i="2" l="1"/>
</calcChain>
</file>

<file path=xl/comments1.xml><?xml version="1.0" encoding="utf-8"?>
<comments xmlns="http://schemas.openxmlformats.org/spreadsheetml/2006/main">
  <authors>
    <author>Rasa Šeškienė</author>
    <author>Rasa-S</author>
  </authors>
  <commentList>
    <comment ref="L52" authorId="0" shapeId="0">
      <text>
        <r>
          <rPr>
            <b/>
            <sz val="9"/>
            <color indexed="81"/>
            <rFont val="Tahoma"/>
            <family val="2"/>
            <charset val="186"/>
          </rPr>
          <t>Rasa Šeškienė:</t>
        </r>
        <r>
          <rPr>
            <sz val="9"/>
            <color indexed="81"/>
            <rFont val="Tahoma"/>
            <family val="2"/>
            <charset val="186"/>
          </rPr>
          <t xml:space="preserve">
St. Šalkauskis, N.Valteris ir Gytariai</t>
        </r>
      </text>
    </comment>
    <comment ref="L99" authorId="0" shapeId="0">
      <text>
        <r>
          <rPr>
            <b/>
            <sz val="9"/>
            <color indexed="81"/>
            <rFont val="Tahoma"/>
            <family val="2"/>
            <charset val="186"/>
          </rPr>
          <t>Rasa Šeškienė:</t>
        </r>
        <r>
          <rPr>
            <sz val="9"/>
            <color indexed="81"/>
            <rFont val="Tahoma"/>
            <family val="2"/>
            <charset val="186"/>
          </rPr>
          <t xml:space="preserve">
Coliukė, Eglutė, Gintarėlis, Pasaka ir Varpelis</t>
        </r>
      </text>
    </comment>
    <comment ref="L100" authorId="1" shapeId="0">
      <text>
        <r>
          <rPr>
            <b/>
            <sz val="9"/>
            <color indexed="81"/>
            <rFont val="Tahoma"/>
            <family val="2"/>
            <charset val="186"/>
          </rPr>
          <t>Rasa-S:</t>
        </r>
        <r>
          <rPr>
            <sz val="9"/>
            <color indexed="81"/>
            <rFont val="Tahoma"/>
            <family val="2"/>
            <charset val="186"/>
          </rPr>
          <t xml:space="preserve">
1,5 ,,Rugiagėlė“ ir 2,0 ,,Gluosnis“</t>
        </r>
      </text>
    </comment>
    <comment ref="H105" authorId="0" shapeId="0">
      <text>
        <r>
          <rPr>
            <b/>
            <sz val="9"/>
            <color indexed="81"/>
            <rFont val="Tahoma"/>
            <family val="2"/>
            <charset val="186"/>
          </rPr>
          <t>Rasa Šeškienė:</t>
        </r>
        <r>
          <rPr>
            <sz val="9"/>
            <color indexed="81"/>
            <rFont val="Tahoma"/>
            <family val="2"/>
            <charset val="186"/>
          </rPr>
          <t xml:space="preserve">
iš priemonės 08 05 02 17</t>
        </r>
      </text>
    </comment>
    <comment ref="H201" authorId="0" shapeId="0">
      <text>
        <r>
          <rPr>
            <b/>
            <sz val="9"/>
            <color indexed="81"/>
            <rFont val="Tahoma"/>
            <family val="2"/>
            <charset val="186"/>
          </rPr>
          <t>Rasa Šeškienė:</t>
        </r>
        <r>
          <rPr>
            <sz val="9"/>
            <color indexed="81"/>
            <rFont val="Tahoma"/>
            <family val="2"/>
            <charset val="186"/>
          </rPr>
          <t xml:space="preserve">
Rasos buhalteriui 6,4 ir Gamtininkų c. 3,0</t>
        </r>
      </text>
    </comment>
  </commentList>
</comments>
</file>

<file path=xl/sharedStrings.xml><?xml version="1.0" encoding="utf-8"?>
<sst xmlns="http://schemas.openxmlformats.org/spreadsheetml/2006/main" count="800" uniqueCount="397">
  <si>
    <t>Programos tikslo kodas</t>
  </si>
  <si>
    <t>Uždavinio kodas</t>
  </si>
  <si>
    <t>Priemonės kodas</t>
  </si>
  <si>
    <t>Priemonės pavadinimas</t>
  </si>
  <si>
    <t>Priemonės vykdytojas</t>
  </si>
  <si>
    <t>Finansavimo šaltinis</t>
  </si>
  <si>
    <t>Švietimo prieinamumo ir kokybės užtikrinimo programa</t>
  </si>
  <si>
    <t>01</t>
  </si>
  <si>
    <t>Pristatyti švietimo veiklą, atstovauti miestui ir plėtoti vaikų ugdymo įvairovę</t>
  </si>
  <si>
    <t>SB</t>
  </si>
  <si>
    <t>Iš viso:</t>
  </si>
  <si>
    <t>Iš viso uždaviniui:</t>
  </si>
  <si>
    <t>02</t>
  </si>
  <si>
    <t>Iš viso tikslui:</t>
  </si>
  <si>
    <t>Pedagoginę psichologinę pagalbą teikianti tarnyba</t>
  </si>
  <si>
    <t>SP</t>
  </si>
  <si>
    <t>03</t>
  </si>
  <si>
    <t>Organizuoti mokinių vežimą</t>
  </si>
  <si>
    <t>04</t>
  </si>
  <si>
    <t>05</t>
  </si>
  <si>
    <t>Užtikrinti švietimo įstaigų funkcionavimą</t>
  </si>
  <si>
    <t>07</t>
  </si>
  <si>
    <t>ES</t>
  </si>
  <si>
    <t>VIP</t>
  </si>
  <si>
    <t>08</t>
  </si>
  <si>
    <t>11</t>
  </si>
  <si>
    <t>13</t>
  </si>
  <si>
    <t>14</t>
  </si>
  <si>
    <t>15</t>
  </si>
  <si>
    <t>16</t>
  </si>
  <si>
    <t>23</t>
  </si>
  <si>
    <t>25</t>
  </si>
  <si>
    <t>26</t>
  </si>
  <si>
    <t>28</t>
  </si>
  <si>
    <t>VISO</t>
  </si>
  <si>
    <t>1500</t>
  </si>
  <si>
    <t>4000</t>
  </si>
  <si>
    <t>Švietimo centras</t>
  </si>
  <si>
    <t>Finansavimo šaltiniai</t>
  </si>
  <si>
    <t>1.1.</t>
  </si>
  <si>
    <t>Savivaldybės biudžeto lėšos (SB)</t>
  </si>
  <si>
    <t>1.2.</t>
  </si>
  <si>
    <t>1.3.</t>
  </si>
  <si>
    <t>1.4.</t>
  </si>
  <si>
    <t>1.5.</t>
  </si>
  <si>
    <t>1.6.</t>
  </si>
  <si>
    <t>1.7.</t>
  </si>
  <si>
    <t>1.8.</t>
  </si>
  <si>
    <t>2.</t>
  </si>
  <si>
    <t xml:space="preserve"> tūkst. Eur</t>
  </si>
  <si>
    <t>24</t>
  </si>
  <si>
    <t>51</t>
  </si>
  <si>
    <t>46</t>
  </si>
  <si>
    <t>Suremontuotas pastatas</t>
  </si>
  <si>
    <t>52</t>
  </si>
  <si>
    <t>53</t>
  </si>
  <si>
    <t>KT</t>
  </si>
  <si>
    <t>48</t>
  </si>
  <si>
    <t>TIKSLŲ, UŽDAVINIŲ,  PRIEMONIŲ,  PRIEMONIŲ IŠLAIDŲ IR PRODUKTO KRITERIJŲ SUVESTINĖ</t>
  </si>
  <si>
    <t>Produkto  kriterijus</t>
  </si>
  <si>
    <t>pavadinimas, mato vnt.</t>
  </si>
  <si>
    <t>1.</t>
  </si>
  <si>
    <t xml:space="preserve">Savivaldybės biudžeto lėšos </t>
  </si>
  <si>
    <t>Paskolų lėšos PS</t>
  </si>
  <si>
    <t>Programų lėšų likutis SB (LIK)</t>
  </si>
  <si>
    <t>Mokinio krepšelio lėšos VB (MK)</t>
  </si>
  <si>
    <t>Lėšos valstybės deleguotoms funkcijoms atlikti VB (VF)</t>
  </si>
  <si>
    <t>Kitos valstybės biudžeto lėšos VB (KT)</t>
  </si>
  <si>
    <t>Kelių priežiūros programos lėšos VB (KPP)</t>
  </si>
  <si>
    <t>1.9.</t>
  </si>
  <si>
    <t>Europos Sąjungos lėšos ES</t>
  </si>
  <si>
    <t>1.10.</t>
  </si>
  <si>
    <t>Įstaigų pajamų lėšos SP</t>
  </si>
  <si>
    <t>1.11.</t>
  </si>
  <si>
    <t>Įstaigų praėjusių metų lėšų likučiai SP (LIK)</t>
  </si>
  <si>
    <t>Kitos lėšos (KT)</t>
  </si>
  <si>
    <t>09</t>
  </si>
  <si>
    <t>Įkurtas tautinių mažumų centras</t>
  </si>
  <si>
    <t>17</t>
  </si>
  <si>
    <t>18</t>
  </si>
  <si>
    <t>22</t>
  </si>
  <si>
    <t>Parengtas techninis projektas</t>
  </si>
  <si>
    <t>31</t>
  </si>
  <si>
    <t>37</t>
  </si>
  <si>
    <t>41</t>
  </si>
  <si>
    <t>43</t>
  </si>
  <si>
    <t>44</t>
  </si>
  <si>
    <t>45</t>
  </si>
  <si>
    <t>Švietimo įstaigų sporto salių grindų kapitalinis remontas</t>
  </si>
  <si>
    <t>47</t>
  </si>
  <si>
    <t>50</t>
  </si>
  <si>
    <t>54</t>
  </si>
  <si>
    <t xml:space="preserve">Iš viso  programai: </t>
  </si>
  <si>
    <t>55</t>
  </si>
  <si>
    <t>56</t>
  </si>
  <si>
    <t>57</t>
  </si>
  <si>
    <t>Suremontuotas pastatas, rekonstruota apšvietimo sistema, modernizuota šildymo-vėdinimo sistema proc.</t>
  </si>
  <si>
    <t>58</t>
  </si>
  <si>
    <t>59</t>
  </si>
  <si>
    <t>Pastatyta moderni sporto salė su pagalbinėmis patalpomis</t>
  </si>
  <si>
    <t>Suremontuotos  sporto salės ir pagalbinės patalpos - įstaigų skaičius ("Romuvos" prog., Vinco Kudirkos prog., ŠU gimn.)</t>
  </si>
  <si>
    <t>2018 metai</t>
  </si>
  <si>
    <t>2019 metai</t>
  </si>
  <si>
    <t>12 02</t>
  </si>
  <si>
    <t>12</t>
  </si>
  <si>
    <t xml:space="preserve">12 07 </t>
  </si>
  <si>
    <t>20 06 12</t>
  </si>
  <si>
    <t>12 06</t>
  </si>
  <si>
    <t>12  06</t>
  </si>
  <si>
    <t>Strateginio veiklos plano vykdytojų kodų klasifikatorius*</t>
  </si>
  <si>
    <t>Programos vykdytojo kodas</t>
  </si>
  <si>
    <t>Pavadinimas</t>
  </si>
  <si>
    <t>Strateginės plėtros ir ekonomikos departamento Strateginio planavimo ir finansų skyrius</t>
  </si>
  <si>
    <t>Strateginės plėtros ir ekonomikos departamento Ekonomikos ir investicijų skyrius</t>
  </si>
  <si>
    <t>Strateginės plėtros ir ekonomikos departamento Apskaitos skyrius</t>
  </si>
  <si>
    <t>06</t>
  </si>
  <si>
    <t>Urbanistinės plėtros ir ūkio departamento Statybos ir renovacijos skyrius</t>
  </si>
  <si>
    <t>Urbanistinės plėtros ir ūkio departamento Miesto ūkio ir aplinkos skyrius</t>
  </si>
  <si>
    <t>20</t>
  </si>
  <si>
    <t>Projektų valdymo skyrius</t>
  </si>
  <si>
    <t>* patvirtinta Šiaulių miesto savivaldybės administracijos direktoriaus 2016-10-28  įsakymu Nr. A -1473</t>
  </si>
  <si>
    <t>Švietimo, kultūros ir sporto departamento Švietimo skyrius</t>
  </si>
  <si>
    <t>Švietimo, kultūros ir sporto departamento Kūno kultūros ir sporto skyrius</t>
  </si>
  <si>
    <t xml:space="preserve">12 06 </t>
  </si>
  <si>
    <t xml:space="preserve">12 </t>
  </si>
  <si>
    <t xml:space="preserve">12 20 06 </t>
  </si>
  <si>
    <t>Valstybės investicijų projektų lėšos VB (VIP)</t>
  </si>
  <si>
    <t>VB (MK)</t>
  </si>
  <si>
    <t>VB(MK)</t>
  </si>
  <si>
    <t>Atnaujintos neformaliojo ugdymo įstaigos</t>
  </si>
  <si>
    <t>Strateginis tikslas 02.Užtikrinti visuomenės poreikius tenkinančių švietimo, kultūros, sporto, sveikatos ir socialinių paslaugų kokybę ir įvairovę</t>
  </si>
  <si>
    <t xml:space="preserve"> 12 </t>
  </si>
  <si>
    <t xml:space="preserve"> 12  </t>
  </si>
  <si>
    <t xml:space="preserve">12  </t>
  </si>
  <si>
    <t>SB lik.</t>
  </si>
  <si>
    <t xml:space="preserve">11 12 </t>
  </si>
  <si>
    <t>VB (VIP)</t>
  </si>
  <si>
    <t>FINANSAVIMO LĖŠŲ SUVESTINĖ</t>
  </si>
  <si>
    <t>tūkst. Eur</t>
  </si>
  <si>
    <t>SP lik.</t>
  </si>
  <si>
    <t>VB (KT)</t>
  </si>
  <si>
    <t>Iš viso 08 programai  (1 eilutė + 2 eilutė)</t>
  </si>
  <si>
    <t>SB  (LIK)</t>
  </si>
  <si>
    <t>VB       (MK)</t>
  </si>
  <si>
    <t>SB    (LIK)</t>
  </si>
  <si>
    <t>SB (LIK)</t>
  </si>
  <si>
    <t>13100</t>
  </si>
  <si>
    <t>12,4</t>
  </si>
  <si>
    <t>0,4</t>
  </si>
  <si>
    <t xml:space="preserve">VB (KT)  </t>
  </si>
  <si>
    <t xml:space="preserve">VB (KT)    </t>
  </si>
  <si>
    <t xml:space="preserve">VB (KT) </t>
  </si>
  <si>
    <t xml:space="preserve">VB(KT) </t>
  </si>
  <si>
    <t xml:space="preserve">VB (KT)   </t>
  </si>
  <si>
    <t xml:space="preserve"> 12 06 </t>
  </si>
  <si>
    <t>12 20  06</t>
  </si>
  <si>
    <t>2020 metai</t>
  </si>
  <si>
    <t>2.1.</t>
  </si>
  <si>
    <t>2.2</t>
  </si>
  <si>
    <t>Valstybės biudžeto lėšos KT(VB)</t>
  </si>
  <si>
    <t xml:space="preserve">Europos Sąjungos lėšos KT(ES) </t>
  </si>
  <si>
    <t>2.3</t>
  </si>
  <si>
    <t>Kitos lėšos KT</t>
  </si>
  <si>
    <t>,,Juventos“ progimnazijos krepšinio aikštelės įrengimui</t>
  </si>
  <si>
    <t>LD ,,Pušelė“ elektros instaliacijos pakeitimui</t>
  </si>
  <si>
    <t xml:space="preserve">Įstaigų, kuriose atnaujinta elektros instaliacija, skaičius </t>
  </si>
  <si>
    <t>12   11</t>
  </si>
  <si>
    <t xml:space="preserve">Atlikta remonto darbų ir įsigyta inventoriaus pagal poreikį, proc. </t>
  </si>
  <si>
    <t>Perkėliau į 05 02 51</t>
  </si>
  <si>
    <t>Įsigyta įrangos proc.</t>
  </si>
  <si>
    <t xml:space="preserve"> ŠVIETIMO PRIEINAMUMO IR KOKYBĖS UŽTIKRINIMO PROGRAMOS  NR. 08  2018-2020 METŲ VEIKLOS PLANO                 
</t>
  </si>
  <si>
    <t>2017 metų patvirtinti asignavimai</t>
  </si>
  <si>
    <t>2018 metų asignavimų planas</t>
  </si>
  <si>
    <t>2019 metų lėšų projektas</t>
  </si>
  <si>
    <t>2020 metų lėšų projektas</t>
  </si>
  <si>
    <t>SB(PS)</t>
  </si>
  <si>
    <t>Ikimokyklinio ugdymo įstaigų grindų, laiptų ir durų, remontas</t>
  </si>
  <si>
    <t>Pakoreguotas l/d ,,Žiogelis“ techninis projektas</t>
  </si>
  <si>
    <t>Gerinti švietimo prieinamumą ir tobulinti valdymą</t>
  </si>
  <si>
    <t>Užtikrinti neformaliojo švietimo elektroninės apskaitos sistemos funkcionavimą</t>
  </si>
  <si>
    <t>Atstovauti miestui, pristatyti švietimo veiklą, organizuoti renginius</t>
  </si>
  <si>
    <t>Vykdyti suaugusiųjų neformaliojo švietimo programas</t>
  </si>
  <si>
    <t>Vykdyti Šiaulių miesto savivaldybės ir jos teritorijoje veikiančių aukštųjų mokyklų bendradarbiavimo programas</t>
  </si>
  <si>
    <t>Organizuoti ir vykdyti brandos egzaminus (MK 6%)</t>
  </si>
  <si>
    <t>Finansuoti profesinės linkmės modulius neformaliojo švietimo mokyklose (MK 6%)</t>
  </si>
  <si>
    <t>Finansuoti formalųjį švietimą papildančio ugdymo programas (MK 6%)</t>
  </si>
  <si>
    <t>Tenkinti ikimokyklinio ir priešmokyklinio ugdymo poreikius ikimokyklinio ugdymo įstaigose</t>
  </si>
  <si>
    <t xml:space="preserve">Kompensuoti tėvų atlyginimą už vaiko išlaikymą įstaigoje </t>
  </si>
  <si>
    <t xml:space="preserve">Tenkinti mokinių pažinimo, ugdymosi ir saviraiškos poreikius, sudaryti palankias sąlygas vaikų socializacijai </t>
  </si>
  <si>
    <t>Kompensuoti tėvų atlyginimą už neformalųjį vaikų švietimą savivaldybės įstaigose</t>
  </si>
  <si>
    <t>Įgyvendinti vaikų ir jaunimo vasaros užimtumo programas</t>
  </si>
  <si>
    <t>Atnaujinti švietimo įstaigų aplinką</t>
  </si>
  <si>
    <t>Rekonstruoti miesto gimnazijų ir mokyklų sporto aikštynus</t>
  </si>
  <si>
    <t>Renovuoti švietimo įstaigų baseinus</t>
  </si>
  <si>
    <t>Pakeisti formaliojo ir neformaliojo vaikų švietimo mokyklų langus, stogų dangas ir lietaus vandens nuvedimo sistemas</t>
  </si>
  <si>
    <t>Įgyvendinti projektą ,,Rėkyvos progimnazijos rekonstrukcija ir aplinkos gerinimas“</t>
  </si>
  <si>
    <t xml:space="preserve">Atnaujinti švietimo įstaigų teritorijų lauko įrenginius ir aptvėrimą </t>
  </si>
  <si>
    <t>Atnaujinti švietimo įstaigų virtuves</t>
  </si>
  <si>
    <t xml:space="preserve">Įgyvendinti projektą ,,Šiaulių universiteto gimnazijos pastato Dainų g.33, Šiauliai remontas“  </t>
  </si>
  <si>
    <t xml:space="preserve">Įgyvendinti projektą ,,Šiaulių Gegužių progimnazijos pastato S. Dariaus ir S. Girėno g. 22, Šiauliai remontas“ </t>
  </si>
  <si>
    <t>Įgyvendinti projektą ,,Šiaulių Lieporių gimnazijos pastato modernizavimas“</t>
  </si>
  <si>
    <t>Atnaujinti švietimo įstaigų elektros instaliaciją</t>
  </si>
  <si>
    <t>Atnaujinti švietimo įstaigų patalpas, įrangą ir komunikacijas</t>
  </si>
  <si>
    <t>Įsigyti mokymo įrangą</t>
  </si>
  <si>
    <t>Modernizuoti ir atnaujinti neformaliojo vaikų švietimo įstaigų ugdymo aplinką</t>
  </si>
  <si>
    <t>VšĮ Šiaulių universiteto gimnazija</t>
  </si>
  <si>
    <t>SP (LIK)</t>
  </si>
  <si>
    <t>3000           56938</t>
  </si>
  <si>
    <t>SB (PS)</t>
  </si>
  <si>
    <t xml:space="preserve">Stogo dangos pakeitimas - l/d ,,Drugelis“ </t>
  </si>
  <si>
    <t>Įstaigų, kuriose atnaujinta elektros instaliacija, skaičius (l/d ,,Gluosnis“ , ,,Pasaka“ )</t>
  </si>
  <si>
    <t>Suremontuotos  sporto salės ir pagalbinės patalpos - įstaigų skaičius (,,Romuvos“  prog., l/d ,,Ąžuoliukas“ , Vinco Kudirkos prog., ŠU gimn.)</t>
  </si>
  <si>
    <t xml:space="preserve">Įgyvendinti projektą ,,Šiaulių  ,,Rasos“  progimnazijos pastato renovacija ir energetinių charakteristikų gerinimas“ </t>
  </si>
  <si>
    <t xml:space="preserve">Įgyvendinti projektą ,,Šiaulių jaunųjų gamtininkų centro modernizavimas ir plėtra“ </t>
  </si>
  <si>
    <t xml:space="preserve">Įgyvendinti projektą ,,Modernizuoti edukacines aplinkas Šiaulių 1-ojoje muzikos mokykloje ir Šiaulių dainavimo mokykloje ,,Dagilėlis“ </t>
  </si>
  <si>
    <t>Įgyvendinti projektą ,,Lopšelio-darželio ,,Kregždutė“  modernizavimas“</t>
  </si>
  <si>
    <t xml:space="preserve">Įgyvendinti projektą ,,Šiaulių Didždvario gimnazijos ir Šiaulių ,,Juventos“  progimnazijos ugdymo aplinkos modernizavimas“ </t>
  </si>
  <si>
    <t>Įgyvendinti projektą ,,S.Šalkauskio gimnazijos pastato remontas“</t>
  </si>
  <si>
    <t>Įgyvendinti projektą ,,Santarvės“ gimnazijos renovavimas“</t>
  </si>
  <si>
    <t>Įgyvendinti projektą ,,Šiaulių sporto gimnazijos (Vilniaus g. 297) modernizavimas“</t>
  </si>
  <si>
    <t>Įgyvendinti projektą ,,Medelyno progimnazijos  pastato modernizavimas“</t>
  </si>
  <si>
    <t>Tobulinti švietimo valdymą ir tenkinti gyventojų švietimo poreikius</t>
  </si>
  <si>
    <t>Užtikrinti bendrųjų ir specialiųjų ugdymo programų įgyvendinimą, kokybiškos pagalbos mokiniams, jų tėvams ir mokytojams teikimą</t>
  </si>
  <si>
    <t xml:space="preserve">Finansuoti švietimo įstaigų veiklą (MK 94% + SB)  </t>
  </si>
  <si>
    <t xml:space="preserve">Įsigytų automobilių skaičius (atlikta 2017 m.) </t>
  </si>
  <si>
    <t>Kompensuoti pedagoginių darbuotojų tarifinių atlygių koeficientų skirtumus ir įgyvendinti bendrojo ugdymo, ikimokyklinio ir priešmokyklinio ugdymo formų įvairovę (MK 6%)</t>
  </si>
  <si>
    <t>Finansuoti viešųjų įstaigų, įgyvendinanačių bendrąsias ir specialiąsias ugdymo programas, veiklą (MK 94 % + SB)</t>
  </si>
  <si>
    <t>Vykdyti ikimokyklinį  ir priešmokyklinį ugdymą</t>
  </si>
  <si>
    <t>Finansuoti ikimokyklinio ugdymo programas, kurias įgyvendina Šiaulių m. nevalstybinės švietimo įstaigos (70 €/mėn.)</t>
  </si>
  <si>
    <t xml:space="preserve">Finansuoti ikimokyklinio ir priešmokyklinio ugdymo programas vykdančias viešąsias įstaigas </t>
  </si>
  <si>
    <t xml:space="preserve">Užtikrinti neformaliojo vaikų švietimo mokyklų prieinamumą </t>
  </si>
  <si>
    <t>Vykdyti formalųjį švietimą papildančio ugdymo (FŠPU) programas (MK 6%) 4 €</t>
  </si>
  <si>
    <t>Stiprinti švietimo įstaigų materialinę ir techninę bazę</t>
  </si>
  <si>
    <t>Atnaujinti ir modernizuoti švietimo įstaigų ugdymo aplinką</t>
  </si>
  <si>
    <t xml:space="preserve">Įgyvendinti projektą ,,S. Daukanto gimnazijos pastato remontas“ </t>
  </si>
  <si>
    <t>Įgyvendinti projektą ,,Juliaus Janonio gimnazijos pastato Šiauliuose, Tilžės g. 137, rekonstravimas“</t>
  </si>
  <si>
    <t>Įgyvendinti projektą ,,Dainų progimnazijos pastato Šiauliuose, Dainų g. 33, remontas“</t>
  </si>
  <si>
    <t>Modernizuoti ikimokyklinio ugdymo įstaigų žaidimo aikšteles ir gerinti aplinką</t>
  </si>
  <si>
    <t>Pakeisti ikimokyklinio ugdymo įstaigų stogų dangas ir lietaus vandens nuvedimo sistemas (II-IV etapai)</t>
  </si>
  <si>
    <t>Atnaujinti švietimo įstaigų pastatų stogus, sienų apšiltinimą ir nuogrindas</t>
  </si>
  <si>
    <t>Renovuoti ,,Saulėtekio“ gimnazijos pastatą</t>
  </si>
  <si>
    <t>Renovuoti Dainų muzikos mokyklos pastatą</t>
  </si>
  <si>
    <r>
      <t>Įgyvendinti projektą ,,Šiaulių specialiojo ugdymo centro pastato Dainų g.96, Šiauliai</t>
    </r>
    <r>
      <rPr>
        <sz val="12"/>
        <color theme="1"/>
        <rFont val="Times New Roman"/>
        <family val="1"/>
        <charset val="186"/>
      </rPr>
      <t xml:space="preserve">  rekonstravimas“ </t>
    </r>
  </si>
  <si>
    <t>Suremontuoti Vinco Kudirkos progimnazijos senąjį pastatą</t>
  </si>
  <si>
    <t>Renovuoti Normundo Valterio jaunimo mokyklos techninį pastatą</t>
  </si>
  <si>
    <t>Pastatyti  ,,Sandoros“ progimnazijos sporto salę</t>
  </si>
  <si>
    <t>Įgyvendinti bendrąsias ir specialiąsias ugdymo programas, teikti  pagalbą mokiniams, jų tėvams ir mokytojams</t>
  </si>
  <si>
    <t>Vidutiniškai vienam mokiniui tenkantis plotas, kv. m.</t>
  </si>
  <si>
    <t xml:space="preserve">Įrengta krepšinio-tinklinio aikštelė prie Romuvos gimnazijos (atlikta 2017 m.) </t>
  </si>
  <si>
    <t xml:space="preserve">Finansuoti ikimokyklinį ir priešmokyklinį ugdymą </t>
  </si>
  <si>
    <t xml:space="preserve">Vykdyti neformaliojo vaikų švietimo programas </t>
  </si>
  <si>
    <t>Finansuoti neformaliojo vaikų švietimo mokyklų veiklą</t>
  </si>
  <si>
    <t>Finansuoti neformaliojo vaikų švietimo teikėjų programas (ŠMM - 15 €/mėn.)</t>
  </si>
  <si>
    <r>
      <t>12</t>
    </r>
    <r>
      <rPr>
        <sz val="12"/>
        <color theme="1"/>
        <rFont val="Times New Roman"/>
        <family val="1"/>
        <charset val="186"/>
      </rPr>
      <t xml:space="preserve"> 20 06 </t>
    </r>
  </si>
  <si>
    <r>
      <t xml:space="preserve">12 11 </t>
    </r>
    <r>
      <rPr>
        <sz val="12"/>
        <color theme="1"/>
        <rFont val="Times New Roman"/>
        <family val="1"/>
        <charset val="186"/>
      </rPr>
      <t xml:space="preserve">20 06    
</t>
    </r>
  </si>
  <si>
    <r>
      <t>12</t>
    </r>
    <r>
      <rPr>
        <sz val="12"/>
        <color theme="1"/>
        <rFont val="Times New Roman"/>
        <family val="1"/>
        <charset val="186"/>
      </rPr>
      <t xml:space="preserve"> 20  06</t>
    </r>
  </si>
  <si>
    <r>
      <t>12</t>
    </r>
    <r>
      <rPr>
        <sz val="12"/>
        <rFont val="Times New Roman"/>
        <family val="1"/>
        <charset val="186"/>
      </rPr>
      <t xml:space="preserve"> 20 0</t>
    </r>
    <r>
      <rPr>
        <sz val="12"/>
        <color theme="1"/>
        <rFont val="Times New Roman"/>
        <family val="1"/>
        <charset val="186"/>
      </rPr>
      <t xml:space="preserve">6 </t>
    </r>
  </si>
  <si>
    <r>
      <t xml:space="preserve">12 </t>
    </r>
    <r>
      <rPr>
        <sz val="12"/>
        <rFont val="Times New Roman"/>
        <family val="1"/>
        <charset val="186"/>
      </rPr>
      <t>20</t>
    </r>
    <r>
      <rPr>
        <sz val="12"/>
        <color theme="1"/>
        <rFont val="Times New Roman"/>
        <family val="1"/>
        <charset val="186"/>
      </rPr>
      <t xml:space="preserve"> 06 </t>
    </r>
  </si>
  <si>
    <r>
      <t xml:space="preserve">12 </t>
    </r>
    <r>
      <rPr>
        <sz val="12"/>
        <color theme="1"/>
        <rFont val="Times New Roman"/>
        <family val="1"/>
        <charset val="186"/>
      </rPr>
      <t>06</t>
    </r>
  </si>
  <si>
    <r>
      <rPr>
        <sz val="12"/>
        <rFont val="Times New Roman"/>
        <family val="1"/>
        <charset val="186"/>
      </rPr>
      <t>12 20 0</t>
    </r>
    <r>
      <rPr>
        <sz val="12"/>
        <color theme="1"/>
        <rFont val="Times New Roman"/>
        <family val="1"/>
        <charset val="186"/>
      </rPr>
      <t>6</t>
    </r>
  </si>
  <si>
    <r>
      <t>1</t>
    </r>
    <r>
      <rPr>
        <sz val="12"/>
        <rFont val="Times New Roman"/>
        <family val="1"/>
        <charset val="186"/>
      </rPr>
      <t>2 20</t>
    </r>
    <r>
      <rPr>
        <sz val="12"/>
        <color theme="1"/>
        <rFont val="Times New Roman"/>
        <family val="1"/>
        <charset val="186"/>
      </rPr>
      <t xml:space="preserve">  06 </t>
    </r>
  </si>
  <si>
    <r>
      <t>1</t>
    </r>
    <r>
      <rPr>
        <sz val="12"/>
        <rFont val="Times New Roman"/>
        <family val="1"/>
        <charset val="186"/>
      </rPr>
      <t>2 20</t>
    </r>
    <r>
      <rPr>
        <sz val="12"/>
        <color theme="1"/>
        <rFont val="Times New Roman"/>
        <family val="1"/>
        <charset val="186"/>
      </rPr>
      <t xml:space="preserve"> 06 </t>
    </r>
  </si>
  <si>
    <r>
      <t>12</t>
    </r>
    <r>
      <rPr>
        <sz val="12"/>
        <rFont val="Times New Roman"/>
        <family val="1"/>
        <charset val="186"/>
      </rPr>
      <t xml:space="preserve"> 20</t>
    </r>
    <r>
      <rPr>
        <sz val="12"/>
        <color theme="1"/>
        <rFont val="Times New Roman"/>
        <family val="1"/>
        <charset val="186"/>
      </rPr>
      <t xml:space="preserve"> 06 </t>
    </r>
  </si>
  <si>
    <t xml:space="preserve">Pakeisti langai (1-oji muzikos mokykla, Jaunųjų technikų centras), atliktas  stogo remontas (Centro prad. mokykla) </t>
  </si>
  <si>
    <t>Tvarkyti švietimo įstaigų teritorijų dangas ir įvažiavimus</t>
  </si>
  <si>
    <t>Atnaujintų įstaigų skaičius</t>
  </si>
  <si>
    <t>Įstaigų, atnaujinusių virtuves,  skaičius (Petro Avižonio regos centras, l/d „Ežerėlis“,  ,,Pasaka“, ,,Rugiagėlė“, ,,Santarvės“ gimnazija, Simono Daukanto gimnazija)</t>
  </si>
  <si>
    <t xml:space="preserve">Švietimo įstaigų, kuriose atnaujintos teritorijų dangos ir įvažiavimai, skaičius (l/d  „Pupų pėdas“, „Rugiagėlė“,  „Sigutė“, „Varpelis“, „Pasaka“,  „Žirniukas“, Petro Avižonio regos centras, Švietimo centras, Lieporių gimnazija, Rėkyvos, Gegužių, "Romuvos" progimnazijos) </t>
  </si>
  <si>
    <t>SB(LIK)</t>
  </si>
  <si>
    <t>3</t>
  </si>
  <si>
    <t>12600</t>
  </si>
  <si>
    <t>21</t>
  </si>
  <si>
    <t>Choreografo etatas Didždvario gimnazijoje</t>
  </si>
  <si>
    <t>Muziejininko etatas J.Janonio gimnazijoje</t>
  </si>
  <si>
    <t>13500</t>
  </si>
  <si>
    <t>13600</t>
  </si>
  <si>
    <r>
      <t>1</t>
    </r>
    <r>
      <rPr>
        <sz val="12"/>
        <rFont val="Times New Roman"/>
        <family val="1"/>
        <charset val="186"/>
      </rPr>
      <t xml:space="preserve">2 06 20 </t>
    </r>
    <r>
      <rPr>
        <sz val="9"/>
        <rFont val="Times New Roman"/>
        <family val="1"/>
        <charset val="186"/>
      </rPr>
      <t>190539984</t>
    </r>
  </si>
  <si>
    <r>
      <t xml:space="preserve">12 06 </t>
    </r>
    <r>
      <rPr>
        <sz val="9"/>
        <color indexed="8"/>
        <rFont val="Times New Roman"/>
        <family val="1"/>
        <charset val="186"/>
      </rPr>
      <t>195472272</t>
    </r>
  </si>
  <si>
    <t>320</t>
  </si>
  <si>
    <t>Mokinių, kuriems kompensuojamas važiavimas į mokyklą sk.</t>
  </si>
  <si>
    <r>
      <t>Šîaulių miesto savivaldybės 2018</t>
    </r>
    <r>
      <rPr>
        <sz val="12"/>
        <rFont val="Calibri"/>
        <family val="2"/>
        <charset val="186"/>
      </rPr>
      <t>‒</t>
    </r>
    <r>
      <rPr>
        <sz val="11.5"/>
        <rFont val="Times New Roman"/>
        <family val="1"/>
        <charset val="186"/>
      </rPr>
      <t>2020 metų</t>
    </r>
  </si>
  <si>
    <t>priedas</t>
  </si>
  <si>
    <t>strateginio veiklos plano Švietimo prieinamumo</t>
  </si>
  <si>
    <t xml:space="preserve">ir kokybės užtikrinimo programos (Nr. 08) </t>
  </si>
  <si>
    <t>Atlikta pastato remonto darbų proc.</t>
  </si>
  <si>
    <t>Atlikta elektros, kanalizacijos ir vandentiekio tinklų renovavimo darbų proc.</t>
  </si>
  <si>
    <t>Atlikti rekonstravimo darbai proc.</t>
  </si>
  <si>
    <t>Įstaigų, kuriose įrengtas išmanusis šildymas sk.</t>
  </si>
  <si>
    <t>32</t>
  </si>
  <si>
    <t xml:space="preserve">Įsteigta nauja ikimokyklinio ugdymo grupė lopšelyje-darželyje ,,Gintarėlis“ </t>
  </si>
  <si>
    <t>Įstaigų, kuriose atnaujinti vamzdynai ir san. mazgai, skaičius ( Simono Daukanto gimnazija, Zoknių progimnazija, l/d „Coliukė“, „Gintarėlis“, "Pupų pėdas",  Logopedinis l/d, „Saulutė“, „Varpelis“,  „Kregždutė“,   „Salduvė“)</t>
  </si>
  <si>
    <t>Nevalstybinių švietimo įstaigų ir laisvųjų mokytojų įgyvendinamas neformaliojo vaikų švietimo programas lankančių vaikų sk.</t>
  </si>
  <si>
    <t>FŠPU dalyvaujančių 1-12 kl. mokinių sk.</t>
  </si>
  <si>
    <t>Mokinių, dalyvaujančių neformaliojo vaikų švietimo programose sk.</t>
  </si>
  <si>
    <t>Neformaliojo vaikų švietimo mokyklų sk.</t>
  </si>
  <si>
    <t>Vaikų, lankančių neformaliojo vaikų švietimo mokyklas sk.</t>
  </si>
  <si>
    <t>Atlyginimo už neformalųjį vaikų švietimą lengvatą gaunančių vaikų sk.</t>
  </si>
  <si>
    <t>Neformaliojo vaikų švietimo teikėjų sk.</t>
  </si>
  <si>
    <t>Vasaros užimtumo programose dalyvaujančių vaikų sk.</t>
  </si>
  <si>
    <t>Pašalinta avarijų proc.</t>
  </si>
  <si>
    <t>Renginių sk.</t>
  </si>
  <si>
    <t>Olimpiadų dalyvių sk.</t>
  </si>
  <si>
    <t>Įstaigos, kuriose įdiegta ir veikia apskaitos sistema sk.</t>
  </si>
  <si>
    <t>Programos dalyvių sk.</t>
  </si>
  <si>
    <t>Bendrojo ugdymo mokyklų sk.</t>
  </si>
  <si>
    <t>Mokinių sk.</t>
  </si>
  <si>
    <t>Įstaigų , kuriose įsteigti karjeros specialisto etatai sk.</t>
  </si>
  <si>
    <t>Suformatuotų, atspausdintų ir išduotų naujų elektroninių mokinio pažymėjimų sk.</t>
  </si>
  <si>
    <t>Vidutiniškai vienam mokiniui tenkančios SB lėšos ugdymo aplinkos išlaikymui tūkst. Eur</t>
  </si>
  <si>
    <t xml:space="preserve">Skaitmeninių mokymosi aplinkų sukūrimas, mokymai bei konsultacijos mokytojams ir mokyklos administracijai, mokyklų sk.               </t>
  </si>
  <si>
    <t>Pilotinis skaitmeninių mokymosi aplinkų diegimas, mokyklų sk.</t>
  </si>
  <si>
    <t>Mokytojų mokymai dirbti informacinėmis technologijomis mokytojų sk.</t>
  </si>
  <si>
    <t>,,Kultūros krepšelis“ edukaciniams užsiėmimams Šiaulių regiono muziejuose ir kitose kultūros įstaigose, mokinių sk.</t>
  </si>
  <si>
    <t>Įstaigų poreikių tenkinimas, įstaigų sk.</t>
  </si>
  <si>
    <t>Egzaminų vykdytojų ir vertintojų sk.</t>
  </si>
  <si>
    <t>Ikimokyklinio ir bendrojo ugdymo mokyklų sk.</t>
  </si>
  <si>
    <t>Profesinės linkmės meninio ugdymo programų modulių sk.</t>
  </si>
  <si>
    <t>Formalųjį švietimą papildančių programų sk.</t>
  </si>
  <si>
    <t>VšĮ ugdymo įstaigų sk. (Šiaulių universiteto gimnazija, ,,Smalsieji pabiručiai“ ir Šiaulių jėzuitų mokykla)</t>
  </si>
  <si>
    <t>Ikimokyklinio ugdymo įstaigų sk.</t>
  </si>
  <si>
    <t>Pagal ikimokyklinę programą ugdomų vaikų sk.</t>
  </si>
  <si>
    <t>Lankančių priešmokyklinio ugdymo grupes ikimokyklinio ugdymo įstaigose vaikų sk.</t>
  </si>
  <si>
    <t>Ikimokyklinio ugdymo įstaigose lengvatas gaunančių vaikų sk.</t>
  </si>
  <si>
    <t>Įstaigų sk.</t>
  </si>
  <si>
    <t>Švietimo įstaigų, kuriose sumontuotas apšvietimas ant atramų sk.</t>
  </si>
  <si>
    <t>Atlikta sporto salės statybos darbų proc.</t>
  </si>
  <si>
    <t xml:space="preserve">Įrengtas liftas </t>
  </si>
  <si>
    <t>Įrengtas sporto aikštynas vnt.</t>
  </si>
  <si>
    <t>Atlikta pastato rekonstravimo darbų proc.</t>
  </si>
  <si>
    <t>Atliktas pastato remontas</t>
  </si>
  <si>
    <t>Įrengtas liftas</t>
  </si>
  <si>
    <t>Atliktas dalinis  pastato remontas proc.</t>
  </si>
  <si>
    <t>Atnaujintos vidaus patalpos proc.</t>
  </si>
  <si>
    <t xml:space="preserve">Atlikti Jovaro progimnazijos aikštyno rekonstrukcijos darbai, proc., įrengta krepšinio-tinklinio aikštelė </t>
  </si>
  <si>
    <t>,,Sandoros“ progimnazijos sporto aikštelės įrengimas</t>
  </si>
  <si>
    <t>Didždvario gimnazijos tinklinio aikštelės įrengimas</t>
  </si>
  <si>
    <t>Atlikti Jovaro progimnazijos sporto aikštyno baigiamieji darbai proc.</t>
  </si>
  <si>
    <t>Rekonstruotų aikštynų sk. (Progimnazijos: Zoknių, Dainų, Salduvės, ,,Romuvos“. Gimnazijos: S. Daukanto, Lieporių, ,,Saulėtekio“, St. Šalkauskio, ,,Santarvės“)</t>
  </si>
  <si>
    <t xml:space="preserve">Atlikta Sanatorinės m-klos baseino rekonstravimo darbų ir baseino prieigų (persirengimo kambarių, dušų) įrengimas proc. </t>
  </si>
  <si>
    <t>Atlikta P.Avižonio regos centro baseino rekonstravimo darbų proc.</t>
  </si>
  <si>
    <t>Atlikta l/d ,,Žiogelis“ baseino rekonstravimo darbų  proc.</t>
  </si>
  <si>
    <t>Rekonstruota mokykla ir pastatytų priestatų sk.</t>
  </si>
  <si>
    <t>Aptvertų  progimnazijų sk. (Salduvės, Jovaro, „Juventos“, Gegužių, Zoknių, Rėkyvos, Medelyno,  „Rasos“)</t>
  </si>
  <si>
    <t>Progimnazijų, kurių teritorijos aptvertos ir įrengtos žaidimų aikštelės priešmokyklinio ugdymo grupių vaikams sk.</t>
  </si>
  <si>
    <t>Įstaigų sk. ( Logopedinis l/d, „Sigutė“, „Varpelis“, „Žiogelis“, „Ąžuoliukas“, „Klevelis“, „Coliukė“, „Eglutė“, „Pupų pėdas“, „Saulutė“, „Voveraitė“, „Trys nykštukai“, „Žirniukas“ )</t>
  </si>
  <si>
    <t>Įstaigų, atnaujinusių virtuves sk.</t>
  </si>
  <si>
    <t>Įstaigų, atsinaujinusių stogus sk. (l/d ,,Auksinis raktelis“, ,,Gintarėlis“, ,,Gluosnis“, ,,Žiogelis“, ,,Saulutė“, ,,Ąžuoliukas“, ,,Eglutė“, ,,Salduvė“, ,,Dainelė“, ,,Bangelė“, ,,Berželis“, ,,Coliukė“, ,,Kūlverstukas“, ,,Pasaka“, ,,Trys nykštukai“, ,,Varpelis“, ,,Žibutė“,  ,,Klevelis“, ,,Žirniukas“)</t>
  </si>
  <si>
    <t>Mokyklų, kuriose pakeisti langai (2020 m. - Jaunųjų technikų centras) ir atnaujinti stogai (2018 m. - ,,Saulės“ pradinė m-kla , Švietimo centras, 2019 m. - ,,Dagilėlio“  dainavimo mokykla) sk.</t>
  </si>
  <si>
    <t>Įstaigų pastatų apšiltintų sienų sk.</t>
  </si>
  <si>
    <t>Įstaigų, kuriose atnaujinta elektros instaliacija sk. (l/d ,,Bangelė“ , „Ežerėlis“, „Gintarėlis“, „Trys nykštukai“,  Logopedinis l-d, Petro Avižonio regos centras , l/d ,,Pušelė“, „Žiogelis“,  „Varpelis“, „Voveraitė“)</t>
  </si>
  <si>
    <t>Pakeisti l/d ,,Pušelė“ avarinės būklės vamzdynai</t>
  </si>
  <si>
    <t>Modernizuotų  ugdymo aplinkų dalis proc.</t>
  </si>
  <si>
    <t>Atnaujintų įstaigų sk.</t>
  </si>
  <si>
    <t>Ikimokyklinio ugdymo įstaigoje sukurtos edukacinės erdvės proc.</t>
  </si>
  <si>
    <t>Neformaliojo švietimo įstaigų, kuriose modernizuotos  ugdymo aplinkos ir priemonės sk.</t>
  </si>
  <si>
    <t>Atlikti senojo pastato išorės sienos remonto ir nuogrindų sutvarkymo darbai</t>
  </si>
  <si>
    <t xml:space="preserve">Daržinės remontas proc. </t>
  </si>
  <si>
    <t xml:space="preserve">Jojimo skyriaus administracinio pastato remontas proc. </t>
  </si>
  <si>
    <t>Atlikta patalpų renovavimo, pritaikant ikiprofesinio mokymo ir vairavimo mokyklos reikmėms darbų proc.</t>
  </si>
  <si>
    <t>Įstaigų, kuriose atnaujinta ir modernizuota įranga sk.</t>
  </si>
  <si>
    <t>Šiaulių universiteto studijų krypčių (informatikos ir inžinerinių mokslų, kūno kultūros ir sporto pedagogikos, lituanistikos) sk.</t>
  </si>
  <si>
    <t>Suorganizuota šventė S. Šalkauskio gimnazijoje</t>
  </si>
  <si>
    <t>1</t>
  </si>
  <si>
    <t>Mokyklų, įdiegusių socialinių kompetencijų  ugdymo modelį, skaičius</t>
  </si>
  <si>
    <t>Atliktas "Santarvės" gimnazijos stogo remontas</t>
  </si>
  <si>
    <t>Parengtas J.Janonio gimnazijos duagifunkcinės sporto aikštės įrengimo tehninis  projektas</t>
  </si>
  <si>
    <t>Įteiktų premijų „Metų mokytojas" sk.</t>
  </si>
  <si>
    <t>Įstaigų, kuriose pagerinta ugdymo aplinka, sk.</t>
  </si>
  <si>
    <t xml:space="preserve">Neformaliojo vaikų švietimo įstaigų, kurios atnaujino ugdymo priemones, sk. </t>
  </si>
  <si>
    <t>Tarptautinėje vasaros stovykloje dalyvaujančių vaikų sk.</t>
  </si>
  <si>
    <t>Egzotinių gyvūnų kampelio, Katinų muziejaus atnaujinimas proc.</t>
  </si>
  <si>
    <t>PATVIRTINTA</t>
  </si>
  <si>
    <t xml:space="preserve">Šiaulių miesto savivaldybės tarybos </t>
  </si>
  <si>
    <t>2018 m. vasario 1 d. sprendimu Nr. T-1</t>
  </si>
  <si>
    <t xml:space="preserve">(Šiaulių miesto savivaldybės tarybos </t>
  </si>
  <si>
    <t>Įstaigų, kuriose įrengtas keltuvas neįgaliesiems, sk.</t>
  </si>
  <si>
    <t>,,Santarvės“ gimnazijos sporto salės stogo remontas</t>
  </si>
  <si>
    <t>Medelyno progimnazijos naujos priešmokyklinio ugdymo grupės įrangos įsigijimas</t>
  </si>
  <si>
    <t>Atnaujintų grupių ir aptvertų teritorijų sk.</t>
  </si>
  <si>
    <t>Lopšelio-darželio ,,Auksinis raktelis“ vamzdyno remontas</t>
  </si>
  <si>
    <t xml:space="preserve"> J.Janonio ir Didždvario gimnazijų ugdymo proceso organizavimas Šiaulių universiteto patalpose</t>
  </si>
  <si>
    <t>2</t>
  </si>
  <si>
    <t>Dainavimo mokyklos ,,Dagilėlis“ ugdymo proceso organizavimas Šiaulių universiteto patalpose</t>
  </si>
  <si>
    <t>Įgyvendinti projektą ,,Didždvario gimnazijos pastato remontas“</t>
  </si>
  <si>
    <t>Atnaujinusių virtuvių įrangą, aplinką ir lauko įrenginius įstaigų sk.</t>
  </si>
  <si>
    <t>Įstaigų, atnaujinusių virtuvės įrangą ir aplinką, sk.</t>
  </si>
  <si>
    <t xml:space="preserve"> </t>
  </si>
  <si>
    <t xml:space="preserve"> 4</t>
  </si>
  <si>
    <t>4</t>
  </si>
  <si>
    <t>ES(LIK)</t>
  </si>
  <si>
    <t>ES(KT)</t>
  </si>
  <si>
    <t>VB(KT)</t>
  </si>
  <si>
    <t>Įgyvendinti projektą „Mokyklų aprūpinimas gamtos ir technologinių mokslų priemonėmis“</t>
  </si>
  <si>
    <t>Įrangą ir priemones gavusių mokyklų sk.</t>
  </si>
  <si>
    <t>Įrengtų modernių edukacinių erdvių sk.</t>
  </si>
  <si>
    <t>nupirkta įrangos ir baldų kompl.</t>
  </si>
  <si>
    <t>2018 m. gruodžio 21 d. sprendimo Nr. T-452 redakcija)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</si>
</sst>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0.0"/>
    <numFmt numFmtId="165" formatCode="_-* #,##0.0000\ _L_t_-;\-* #,##0.0000\ _L_t_-;_-* &quot;-&quot;??\ _L_t_-;_-@_-"/>
  </numFmts>
  <fonts count="65" x14ac:knownFonts="1"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1"/>
      <color indexed="8"/>
      <name val="Calibri"/>
      <family val="2"/>
      <charset val="186"/>
    </font>
    <font>
      <sz val="8"/>
      <name val="Calibri"/>
      <family val="2"/>
      <charset val="186"/>
    </font>
    <font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20"/>
      <name val="Calibri"/>
      <family val="2"/>
      <charset val="186"/>
    </font>
    <font>
      <sz val="11"/>
      <color indexed="17"/>
      <name val="Calibri"/>
      <family val="2"/>
      <charset val="186"/>
    </font>
    <font>
      <sz val="11"/>
      <color indexed="10"/>
      <name val="Calibri"/>
      <family val="2"/>
      <charset val="186"/>
    </font>
    <font>
      <b/>
      <sz val="11"/>
      <color indexed="63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1"/>
      <color theme="1"/>
      <name val="Calibri"/>
      <family val="2"/>
      <scheme val="minor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9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8"/>
      <name val="Times New Roman"/>
      <family val="1"/>
      <charset val="186"/>
    </font>
    <font>
      <sz val="12"/>
      <color indexed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trike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2"/>
      <color indexed="10"/>
      <name val="Times New Roman"/>
      <family val="1"/>
      <charset val="186"/>
    </font>
    <font>
      <strike/>
      <sz val="12"/>
      <color indexed="8"/>
      <name val="Times New Roman"/>
      <family val="1"/>
      <charset val="186"/>
    </font>
    <font>
      <sz val="14"/>
      <name val="Times New Roman"/>
      <family val="1"/>
      <charset val="186"/>
    </font>
    <font>
      <sz val="14"/>
      <color rgb="FFFF0000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2"/>
      <name val="Arial"/>
      <family val="2"/>
      <charset val="186"/>
    </font>
    <font>
      <sz val="12"/>
      <name val="Calibri"/>
      <family val="2"/>
      <charset val="186"/>
    </font>
    <font>
      <sz val="11.5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b/>
      <sz val="9"/>
      <color indexed="81"/>
      <name val="Tahoma"/>
      <family val="2"/>
      <charset val="186"/>
    </font>
    <font>
      <sz val="9"/>
      <color indexed="81"/>
      <name val="Tahoma"/>
      <family val="2"/>
      <charset val="186"/>
    </font>
    <font>
      <sz val="10"/>
      <color rgb="FFFF0000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z val="16"/>
      <name val="Times New Roman"/>
      <family val="1"/>
      <charset val="186"/>
    </font>
    <font>
      <b/>
      <strike/>
      <sz val="12"/>
      <name val="Times New Roman"/>
      <family val="1"/>
      <charset val="186"/>
    </font>
  </fonts>
  <fills count="59">
    <fill>
      <patternFill patternType="none"/>
    </fill>
    <fill>
      <patternFill patternType="gray125"/>
    </fill>
    <fill>
      <patternFill patternType="solid">
        <fgColor indexed="31"/>
        <bgColor indexed="24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4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24"/>
      </patternFill>
    </fill>
    <fill>
      <patternFill patternType="solid">
        <fgColor indexed="43"/>
        <bgColor indexed="26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6"/>
        <bgColor indexed="9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44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31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7"/>
      </patternFill>
    </fill>
    <fill>
      <patternFill patternType="solid">
        <fgColor indexed="9"/>
        <bgColor indexed="24"/>
      </patternFill>
    </fill>
    <fill>
      <patternFill patternType="solid">
        <fgColor indexed="9"/>
        <bgColor indexed="22"/>
      </patternFill>
    </fill>
    <fill>
      <patternFill patternType="solid">
        <fgColor indexed="13"/>
        <bgColor indexed="34"/>
      </patternFill>
    </fill>
    <fill>
      <patternFill patternType="solid">
        <fgColor theme="0"/>
        <bgColor indexed="26"/>
      </patternFill>
    </fill>
    <fill>
      <patternFill patternType="solid">
        <fgColor theme="2" tint="-9.9978637043366805E-2"/>
        <bgColor indexed="27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B6E4BB"/>
        <bgColor indexed="64"/>
      </patternFill>
    </fill>
    <fill>
      <patternFill patternType="solid">
        <fgColor theme="2" tint="-9.9978637043366805E-2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24"/>
      </patternFill>
    </fill>
    <fill>
      <patternFill patternType="solid">
        <fgColor theme="0"/>
        <bgColor indexed="22"/>
      </patternFill>
    </fill>
    <fill>
      <patternFill patternType="solid">
        <fgColor theme="2" tint="-9.9978637043366805E-2"/>
        <bgColor indexed="22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27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 tint="-0.249977111117893"/>
        <bgColor indexed="31"/>
      </patternFill>
    </fill>
    <fill>
      <patternFill patternType="solid">
        <fgColor rgb="FFCCFFCC"/>
        <bgColor indexed="27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0"/>
        <bgColor rgb="FFFFFFFF"/>
      </patternFill>
    </fill>
    <fill>
      <patternFill patternType="solid">
        <fgColor theme="9" tint="0.59999389629810485"/>
        <bgColor indexed="26"/>
      </patternFill>
    </fill>
    <fill>
      <patternFill patternType="solid">
        <fgColor theme="3" tint="0.59999389629810485"/>
        <bgColor indexed="22"/>
      </patternFill>
    </fill>
    <fill>
      <patternFill patternType="solid">
        <fgColor rgb="FFFFFF00"/>
        <bgColor indexed="26"/>
      </patternFill>
    </fill>
    <fill>
      <patternFill patternType="solid">
        <fgColor rgb="FF99CCFF"/>
        <bgColor indexed="22"/>
      </patternFill>
    </fill>
    <fill>
      <patternFill patternType="solid">
        <fgColor rgb="FF99CCFF"/>
        <bgColor indexed="31"/>
      </patternFill>
    </fill>
    <fill>
      <patternFill patternType="solid">
        <fgColor rgb="FF99CCFF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50">
    <xf numFmtId="0" fontId="0" fillId="0" borderId="0"/>
    <xf numFmtId="0" fontId="18" fillId="0" borderId="1" applyNumberFormat="0" applyFill="0" applyAlignment="0" applyProtection="0"/>
    <xf numFmtId="0" fontId="19" fillId="0" borderId="2" applyNumberFormat="0" applyFill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0" fillId="0" borderId="3" applyNumberFormat="0" applyFill="0" applyAlignment="0" applyProtection="0"/>
    <xf numFmtId="0" fontId="20" fillId="0" borderId="0" applyNumberFormat="0" applyFill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2" fillId="0" borderId="0"/>
    <xf numFmtId="0" fontId="9" fillId="4" borderId="0" applyNumberFormat="0" applyBorder="0" applyAlignment="0" applyProtection="0"/>
    <xf numFmtId="0" fontId="24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10" fillId="0" borderId="0" applyNumberFormat="0" applyFill="0" applyBorder="0" applyAlignment="0" applyProtection="0"/>
    <xf numFmtId="0" fontId="11" fillId="16" borderId="4" applyNumberFormat="0" applyAlignment="0" applyProtection="0"/>
    <xf numFmtId="0" fontId="12" fillId="7" borderId="5" applyNumberFormat="0" applyAlignment="0" applyProtection="0"/>
    <xf numFmtId="0" fontId="13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21" borderId="0" applyNumberFormat="0" applyBorder="0" applyAlignment="0" applyProtection="0"/>
    <xf numFmtId="0" fontId="2" fillId="22" borderId="6" applyNumberFormat="0" applyAlignment="0" applyProtection="0"/>
    <xf numFmtId="0" fontId="21" fillId="0" borderId="0" applyNumberFormat="0" applyFill="0" applyBorder="0" applyAlignment="0" applyProtection="0"/>
    <xf numFmtId="0" fontId="14" fillId="16" borderId="5" applyNumberFormat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7" fillId="23" borderId="9" applyNumberFormat="0" applyAlignment="0" applyProtection="0"/>
    <xf numFmtId="0" fontId="2" fillId="0" borderId="0"/>
    <xf numFmtId="43" fontId="51" fillId="0" borderId="0" applyFont="0" applyFill="0" applyBorder="0" applyAlignment="0" applyProtection="0"/>
  </cellStyleXfs>
  <cellXfs count="963">
    <xf numFmtId="0" fontId="0" fillId="0" borderId="0" xfId="0"/>
    <xf numFmtId="0" fontId="2" fillId="0" borderId="0" xfId="28"/>
    <xf numFmtId="0" fontId="23" fillId="0" borderId="0" xfId="25" applyFont="1" applyBorder="1"/>
    <xf numFmtId="0" fontId="23" fillId="0" borderId="0" xfId="25" applyFont="1"/>
    <xf numFmtId="0" fontId="23" fillId="0" borderId="11" xfId="25" applyFont="1" applyBorder="1" applyAlignment="1">
      <alignment horizontal="center" vertical="top" wrapText="1"/>
    </xf>
    <xf numFmtId="49" fontId="23" fillId="0" borderId="11" xfId="25" applyNumberFormat="1" applyFont="1" applyBorder="1" applyAlignment="1">
      <alignment horizontal="center" vertical="top" wrapText="1"/>
    </xf>
    <xf numFmtId="0" fontId="23" fillId="0" borderId="11" xfId="25" applyFont="1" applyBorder="1" applyAlignment="1">
      <alignment horizontal="center" vertical="center"/>
    </xf>
    <xf numFmtId="0" fontId="2" fillId="0" borderId="21" xfId="28" applyBorder="1"/>
    <xf numFmtId="0" fontId="25" fillId="0" borderId="0" xfId="28" applyFont="1"/>
    <xf numFmtId="0" fontId="25" fillId="0" borderId="0" xfId="28" applyFont="1" applyAlignment="1">
      <alignment horizontal="center"/>
    </xf>
    <xf numFmtId="0" fontId="25" fillId="0" borderId="0" xfId="28" applyFont="1" applyAlignment="1">
      <alignment horizontal="center" vertical="center"/>
    </xf>
    <xf numFmtId="0" fontId="25" fillId="0" borderId="0" xfId="28" applyFont="1" applyAlignment="1"/>
    <xf numFmtId="0" fontId="25" fillId="36" borderId="0" xfId="28" applyFont="1" applyFill="1" applyAlignment="1"/>
    <xf numFmtId="164" fontId="30" fillId="0" borderId="0" xfId="28" applyNumberFormat="1" applyFont="1" applyFill="1" applyBorder="1" applyAlignment="1">
      <alignment horizontal="center" vertical="center"/>
    </xf>
    <xf numFmtId="0" fontId="25" fillId="0" borderId="0" xfId="28" applyFont="1" applyFill="1" applyBorder="1" applyAlignment="1">
      <alignment horizontal="left" vertical="center" wrapText="1"/>
    </xf>
    <xf numFmtId="0" fontId="30" fillId="0" borderId="0" xfId="28" applyFont="1" applyFill="1" applyBorder="1" applyAlignment="1">
      <alignment horizontal="center" vertical="center"/>
    </xf>
    <xf numFmtId="0" fontId="32" fillId="0" borderId="0" xfId="28" applyFont="1"/>
    <xf numFmtId="0" fontId="31" fillId="0" borderId="0" xfId="28" applyFont="1" applyFill="1" applyBorder="1" applyAlignment="1">
      <alignment horizontal="center" vertical="center"/>
    </xf>
    <xf numFmtId="164" fontId="30" fillId="0" borderId="0" xfId="28" applyNumberFormat="1" applyFont="1" applyFill="1" applyBorder="1" applyAlignment="1">
      <alignment vertical="center"/>
    </xf>
    <xf numFmtId="0" fontId="31" fillId="0" borderId="0" xfId="28" applyFont="1" applyFill="1" applyBorder="1" applyAlignment="1">
      <alignment vertical="center" wrapText="1"/>
    </xf>
    <xf numFmtId="0" fontId="31" fillId="0" borderId="0" xfId="28" applyFont="1" applyFill="1" applyBorder="1" applyAlignment="1">
      <alignment horizontal="center" vertical="center" wrapText="1"/>
    </xf>
    <xf numFmtId="0" fontId="31" fillId="0" borderId="0" xfId="28" applyFont="1" applyFill="1" applyBorder="1" applyAlignment="1">
      <alignment vertical="top" wrapText="1"/>
    </xf>
    <xf numFmtId="0" fontId="25" fillId="0" borderId="0" xfId="28" applyFont="1" applyFill="1" applyBorder="1" applyAlignment="1">
      <alignment horizontal="left" vertical="top" wrapText="1"/>
    </xf>
    <xf numFmtId="49" fontId="31" fillId="0" borderId="0" xfId="28" applyNumberFormat="1" applyFont="1" applyFill="1" applyBorder="1" applyAlignment="1">
      <alignment horizontal="center" vertical="center"/>
    </xf>
    <xf numFmtId="0" fontId="33" fillId="0" borderId="0" xfId="28" applyFont="1" applyFill="1" applyBorder="1" applyAlignment="1">
      <alignment vertical="top" wrapText="1"/>
    </xf>
    <xf numFmtId="49" fontId="31" fillId="0" borderId="0" xfId="0" applyNumberFormat="1" applyFont="1" applyFill="1" applyBorder="1" applyAlignment="1">
      <alignment horizontal="center" vertical="center"/>
    </xf>
    <xf numFmtId="2" fontId="25" fillId="0" borderId="0" xfId="28" applyNumberFormat="1" applyFont="1" applyFill="1" applyBorder="1" applyAlignment="1">
      <alignment horizontal="center" vertical="center"/>
    </xf>
    <xf numFmtId="0" fontId="28" fillId="0" borderId="0" xfId="28" applyFont="1" applyBorder="1"/>
    <xf numFmtId="0" fontId="33" fillId="0" borderId="0" xfId="28" applyFont="1" applyFill="1" applyBorder="1" applyAlignment="1">
      <alignment horizontal="left" vertical="top" wrapText="1"/>
    </xf>
    <xf numFmtId="0" fontId="25" fillId="0" borderId="0" xfId="28" applyFont="1" applyBorder="1"/>
    <xf numFmtId="0" fontId="25" fillId="0" borderId="10" xfId="28" applyFont="1" applyBorder="1" applyAlignment="1">
      <alignment horizontal="center" vertical="center"/>
    </xf>
    <xf numFmtId="0" fontId="25" fillId="36" borderId="0" xfId="28" applyFont="1" applyFill="1"/>
    <xf numFmtId="0" fontId="25" fillId="0" borderId="0" xfId="28" applyFont="1" applyAlignment="1">
      <alignment horizontal="left" wrapText="1"/>
    </xf>
    <xf numFmtId="164" fontId="26" fillId="36" borderId="11" xfId="28" applyNumberFormat="1" applyFont="1" applyFill="1" applyBorder="1" applyAlignment="1">
      <alignment horizontal="center" vertical="center"/>
    </xf>
    <xf numFmtId="0" fontId="25" fillId="0" borderId="0" xfId="28" applyFont="1" applyBorder="1" applyAlignment="1">
      <alignment horizontal="left"/>
    </xf>
    <xf numFmtId="0" fontId="25" fillId="0" borderId="0" xfId="28" applyFont="1" applyBorder="1" applyAlignment="1"/>
    <xf numFmtId="0" fontId="28" fillId="36" borderId="0" xfId="28" applyFont="1" applyFill="1" applyAlignment="1">
      <alignment vertical="center"/>
    </xf>
    <xf numFmtId="164" fontId="26" fillId="36" borderId="12" xfId="28" applyNumberFormat="1" applyFont="1" applyFill="1" applyBorder="1" applyAlignment="1">
      <alignment horizontal="center" vertical="center"/>
    </xf>
    <xf numFmtId="164" fontId="26" fillId="36" borderId="10" xfId="28" applyNumberFormat="1" applyFont="1" applyFill="1" applyBorder="1" applyAlignment="1">
      <alignment horizontal="center" vertical="center"/>
    </xf>
    <xf numFmtId="0" fontId="36" fillId="0" borderId="0" xfId="0" applyFont="1" applyBorder="1" applyAlignment="1">
      <alignment vertical="top"/>
    </xf>
    <xf numFmtId="0" fontId="34" fillId="0" borderId="0" xfId="0" applyFont="1"/>
    <xf numFmtId="0" fontId="36" fillId="36" borderId="0" xfId="0" applyFont="1" applyFill="1" applyBorder="1" applyAlignment="1">
      <alignment vertical="top"/>
    </xf>
    <xf numFmtId="0" fontId="34" fillId="36" borderId="0" xfId="0" applyFont="1" applyFill="1"/>
    <xf numFmtId="164" fontId="25" fillId="0" borderId="0" xfId="28" applyNumberFormat="1" applyFont="1" applyAlignment="1">
      <alignment horizontal="center" vertical="center"/>
    </xf>
    <xf numFmtId="164" fontId="26" fillId="0" borderId="0" xfId="28" applyNumberFormat="1" applyFont="1" applyAlignment="1">
      <alignment horizontal="center"/>
    </xf>
    <xf numFmtId="0" fontId="26" fillId="0" borderId="0" xfId="28" applyFont="1"/>
    <xf numFmtId="164" fontId="25" fillId="0" borderId="0" xfId="28" applyNumberFormat="1" applyFont="1"/>
    <xf numFmtId="0" fontId="25" fillId="0" borderId="11" xfId="28" applyFont="1" applyBorder="1" applyAlignment="1">
      <alignment horizontal="center" vertical="center"/>
    </xf>
    <xf numFmtId="0" fontId="25" fillId="36" borderId="10" xfId="28" applyFont="1" applyFill="1" applyBorder="1" applyAlignment="1">
      <alignment horizontal="center" vertical="center" wrapText="1"/>
    </xf>
    <xf numFmtId="164" fontId="26" fillId="0" borderId="0" xfId="28" applyNumberFormat="1" applyFont="1"/>
    <xf numFmtId="0" fontId="25" fillId="36" borderId="12" xfId="28" applyFont="1" applyFill="1" applyBorder="1" applyAlignment="1">
      <alignment horizontal="center" vertical="center" wrapText="1"/>
    </xf>
    <xf numFmtId="0" fontId="25" fillId="36" borderId="12" xfId="28" applyFont="1" applyFill="1" applyBorder="1" applyAlignment="1">
      <alignment horizontal="center" vertical="center"/>
    </xf>
    <xf numFmtId="0" fontId="25" fillId="36" borderId="10" xfId="28" applyFont="1" applyFill="1" applyBorder="1" applyAlignment="1">
      <alignment horizontal="center" vertical="center"/>
    </xf>
    <xf numFmtId="1" fontId="35" fillId="0" borderId="0" xfId="28" applyNumberFormat="1" applyFont="1" applyAlignment="1">
      <alignment horizontal="center"/>
    </xf>
    <xf numFmtId="0" fontId="28" fillId="0" borderId="11" xfId="28" applyFont="1" applyBorder="1" applyAlignment="1">
      <alignment horizontal="center" vertical="center"/>
    </xf>
    <xf numFmtId="164" fontId="27" fillId="28" borderId="11" xfId="28" applyNumberFormat="1" applyFont="1" applyFill="1" applyBorder="1" applyAlignment="1">
      <alignment horizontal="center" vertical="center"/>
    </xf>
    <xf numFmtId="0" fontId="28" fillId="0" borderId="0" xfId="28" applyFont="1" applyBorder="1" applyAlignment="1">
      <alignment horizontal="center" vertical="center"/>
    </xf>
    <xf numFmtId="164" fontId="27" fillId="28" borderId="0" xfId="28" applyNumberFormat="1" applyFont="1" applyFill="1" applyBorder="1" applyAlignment="1">
      <alignment horizontal="center" vertical="center"/>
    </xf>
    <xf numFmtId="0" fontId="26" fillId="0" borderId="0" xfId="28" applyFont="1" applyAlignment="1">
      <alignment horizontal="center"/>
    </xf>
    <xf numFmtId="49" fontId="28" fillId="0" borderId="0" xfId="0" applyNumberFormat="1" applyFont="1" applyFill="1" applyBorder="1" applyAlignment="1">
      <alignment horizontal="right" vertical="top"/>
    </xf>
    <xf numFmtId="164" fontId="28" fillId="0" borderId="0" xfId="0" applyNumberFormat="1" applyFont="1" applyFill="1" applyBorder="1" applyAlignment="1">
      <alignment horizontal="center" vertical="center"/>
    </xf>
    <xf numFmtId="0" fontId="25" fillId="0" borderId="0" xfId="0" applyFont="1" applyFill="1" applyBorder="1"/>
    <xf numFmtId="0" fontId="25" fillId="0" borderId="0" xfId="0" applyFont="1" applyFill="1" applyAlignment="1">
      <alignment horizontal="center"/>
    </xf>
    <xf numFmtId="0" fontId="25" fillId="0" borderId="0" xfId="0" applyFont="1" applyFill="1"/>
    <xf numFmtId="49" fontId="28" fillId="0" borderId="0" xfId="0" applyNumberFormat="1" applyFont="1" applyFill="1" applyBorder="1" applyAlignment="1">
      <alignment horizontal="center" vertical="top"/>
    </xf>
    <xf numFmtId="164" fontId="25" fillId="0" borderId="0" xfId="0" applyNumberFormat="1" applyFont="1" applyFill="1" applyBorder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0" fontId="25" fillId="0" borderId="14" xfId="0" applyFont="1" applyBorder="1" applyAlignment="1">
      <alignment horizontal="center" vertical="top"/>
    </xf>
    <xf numFmtId="0" fontId="37" fillId="45" borderId="17" xfId="0" applyFont="1" applyFill="1" applyBorder="1" applyAlignment="1">
      <alignment horizontal="center" vertical="center"/>
    </xf>
    <xf numFmtId="164" fontId="28" fillId="45" borderId="19" xfId="0" applyNumberFormat="1" applyFont="1" applyFill="1" applyBorder="1" applyAlignment="1">
      <alignment horizontal="center" vertical="center"/>
    </xf>
    <xf numFmtId="164" fontId="27" fillId="45" borderId="11" xfId="0" applyNumberFormat="1" applyFont="1" applyFill="1" applyBorder="1" applyAlignment="1">
      <alignment horizontal="center" vertical="center"/>
    </xf>
    <xf numFmtId="164" fontId="27" fillId="45" borderId="17" xfId="0" applyNumberFormat="1" applyFont="1" applyFill="1" applyBorder="1" applyAlignment="1">
      <alignment horizontal="center" vertical="center"/>
    </xf>
    <xf numFmtId="0" fontId="38" fillId="0" borderId="23" xfId="0" applyFont="1" applyBorder="1" applyAlignment="1">
      <alignment horizontal="center" vertical="center"/>
    </xf>
    <xf numFmtId="0" fontId="25" fillId="0" borderId="18" xfId="0" applyFont="1" applyBorder="1" applyAlignment="1">
      <alignment horizontal="center" vertical="top"/>
    </xf>
    <xf numFmtId="164" fontId="26" fillId="36" borderId="17" xfId="0" applyNumberFormat="1" applyFont="1" applyFill="1" applyBorder="1" applyAlignment="1">
      <alignment horizontal="center" vertical="center"/>
    </xf>
    <xf numFmtId="164" fontId="26" fillId="36" borderId="11" xfId="0" applyNumberFormat="1" applyFont="1" applyFill="1" applyBorder="1" applyAlignment="1">
      <alignment horizontal="center" vertical="center"/>
    </xf>
    <xf numFmtId="0" fontId="38" fillId="0" borderId="11" xfId="0" applyFont="1" applyBorder="1" applyAlignment="1">
      <alignment horizontal="center" vertical="center"/>
    </xf>
    <xf numFmtId="164" fontId="26" fillId="0" borderId="11" xfId="0" applyNumberFormat="1" applyFont="1" applyBorder="1" applyAlignment="1">
      <alignment horizontal="center" vertical="center"/>
    </xf>
    <xf numFmtId="0" fontId="38" fillId="0" borderId="17" xfId="0" applyFont="1" applyBorder="1" applyAlignment="1">
      <alignment horizontal="left" vertical="center"/>
    </xf>
    <xf numFmtId="0" fontId="38" fillId="0" borderId="16" xfId="0" applyFont="1" applyBorder="1" applyAlignment="1">
      <alignment horizontal="left" vertical="center"/>
    </xf>
    <xf numFmtId="0" fontId="26" fillId="0" borderId="11" xfId="0" applyFont="1" applyBorder="1" applyAlignment="1">
      <alignment horizontal="center" vertical="center"/>
    </xf>
    <xf numFmtId="0" fontId="38" fillId="0" borderId="22" xfId="0" applyFont="1" applyBorder="1" applyAlignment="1">
      <alignment horizontal="left" vertical="center"/>
    </xf>
    <xf numFmtId="0" fontId="38" fillId="0" borderId="19" xfId="0" applyFont="1" applyBorder="1" applyAlignment="1">
      <alignment horizontal="left" vertical="center"/>
    </xf>
    <xf numFmtId="0" fontId="37" fillId="45" borderId="22" xfId="0" applyFont="1" applyFill="1" applyBorder="1" applyAlignment="1">
      <alignment horizontal="center" vertical="center"/>
    </xf>
    <xf numFmtId="0" fontId="25" fillId="45" borderId="14" xfId="0" applyFont="1" applyFill="1" applyBorder="1" applyAlignment="1">
      <alignment horizontal="center" vertical="top"/>
    </xf>
    <xf numFmtId="0" fontId="39" fillId="0" borderId="18" xfId="0" applyFont="1" applyBorder="1" applyAlignment="1">
      <alignment horizontal="center" vertical="top"/>
    </xf>
    <xf numFmtId="0" fontId="38" fillId="36" borderId="11" xfId="0" applyFont="1" applyFill="1" applyBorder="1" applyAlignment="1">
      <alignment horizontal="center" vertical="center"/>
    </xf>
    <xf numFmtId="0" fontId="26" fillId="0" borderId="0" xfId="0" applyFont="1"/>
    <xf numFmtId="49" fontId="38" fillId="0" borderId="11" xfId="0" applyNumberFormat="1" applyFont="1" applyBorder="1" applyAlignment="1">
      <alignment horizontal="center" vertical="center"/>
    </xf>
    <xf numFmtId="164" fontId="28" fillId="40" borderId="16" xfId="0" applyNumberFormat="1" applyFont="1" applyFill="1" applyBorder="1" applyAlignment="1">
      <alignment horizontal="center" vertical="center"/>
    </xf>
    <xf numFmtId="164" fontId="27" fillId="40" borderId="11" xfId="0" applyNumberFormat="1" applyFont="1" applyFill="1" applyBorder="1" applyAlignment="1">
      <alignment horizontal="center" vertical="center"/>
    </xf>
    <xf numFmtId="164" fontId="26" fillId="36" borderId="12" xfId="28" applyNumberFormat="1" applyFont="1" applyFill="1" applyBorder="1" applyAlignment="1">
      <alignment horizontal="center" vertical="center"/>
    </xf>
    <xf numFmtId="0" fontId="27" fillId="0" borderId="0" xfId="28" applyFont="1" applyBorder="1" applyAlignment="1">
      <alignment horizontal="center" vertical="top" wrapText="1"/>
    </xf>
    <xf numFmtId="164" fontId="26" fillId="36" borderId="12" xfId="28" applyNumberFormat="1" applyFont="1" applyFill="1" applyBorder="1" applyAlignment="1">
      <alignment horizontal="center" vertical="center"/>
    </xf>
    <xf numFmtId="0" fontId="3" fillId="0" borderId="0" xfId="28" applyFont="1" applyAlignment="1">
      <alignment horizontal="left" vertical="center"/>
    </xf>
    <xf numFmtId="49" fontId="22" fillId="25" borderId="11" xfId="28" applyNumberFormat="1" applyFont="1" applyFill="1" applyBorder="1" applyAlignment="1">
      <alignment horizontal="center" vertical="center"/>
    </xf>
    <xf numFmtId="0" fontId="22" fillId="25" borderId="11" xfId="28" applyFont="1" applyFill="1" applyBorder="1" applyAlignment="1">
      <alignment vertical="center"/>
    </xf>
    <xf numFmtId="0" fontId="22" fillId="25" borderId="17" xfId="28" applyFont="1" applyFill="1" applyBorder="1" applyAlignment="1">
      <alignment vertical="center"/>
    </xf>
    <xf numFmtId="0" fontId="22" fillId="25" borderId="16" xfId="28" applyFont="1" applyFill="1" applyBorder="1" applyAlignment="1">
      <alignment vertical="center"/>
    </xf>
    <xf numFmtId="0" fontId="22" fillId="25" borderId="18" xfId="28" applyFont="1" applyFill="1" applyBorder="1" applyAlignment="1">
      <alignment vertical="center"/>
    </xf>
    <xf numFmtId="49" fontId="22" fillId="4" borderId="11" xfId="28" applyNumberFormat="1" applyFont="1" applyFill="1" applyBorder="1" applyAlignment="1">
      <alignment horizontal="center" vertical="center"/>
    </xf>
    <xf numFmtId="0" fontId="23" fillId="0" borderId="11" xfId="28" applyFont="1" applyBorder="1"/>
    <xf numFmtId="164" fontId="40" fillId="45" borderId="11" xfId="28" applyNumberFormat="1" applyFont="1" applyFill="1" applyBorder="1" applyAlignment="1">
      <alignment horizontal="center" vertical="center"/>
    </xf>
    <xf numFmtId="164" fontId="40" fillId="36" borderId="11" xfId="28" applyNumberFormat="1" applyFont="1" applyFill="1" applyBorder="1" applyAlignment="1">
      <alignment horizontal="center" vertical="center"/>
    </xf>
    <xf numFmtId="0" fontId="40" fillId="24" borderId="11" xfId="28" applyFont="1" applyFill="1" applyBorder="1" applyAlignment="1">
      <alignment vertical="top" wrapText="1"/>
    </xf>
    <xf numFmtId="0" fontId="40" fillId="0" borderId="11" xfId="28" applyFont="1" applyFill="1" applyBorder="1" applyAlignment="1">
      <alignment horizontal="center" vertical="top" wrapText="1"/>
    </xf>
    <xf numFmtId="164" fontId="41" fillId="26" borderId="11" xfId="28" applyNumberFormat="1" applyFont="1" applyFill="1" applyBorder="1" applyAlignment="1">
      <alignment horizontal="center" vertical="center"/>
    </xf>
    <xf numFmtId="0" fontId="40" fillId="33" borderId="11" xfId="28" applyFont="1" applyFill="1" applyBorder="1" applyAlignment="1">
      <alignment horizontal="center" vertical="center" wrapText="1"/>
    </xf>
    <xf numFmtId="0" fontId="40" fillId="33" borderId="11" xfId="28" applyFont="1" applyFill="1" applyBorder="1" applyAlignment="1">
      <alignment vertical="center" wrapText="1"/>
    </xf>
    <xf numFmtId="49" fontId="43" fillId="52" borderId="11" xfId="48" applyNumberFormat="1" applyFont="1" applyFill="1" applyBorder="1" applyAlignment="1">
      <alignment horizontal="center" vertical="center"/>
    </xf>
    <xf numFmtId="164" fontId="42" fillId="45" borderId="11" xfId="28" applyNumberFormat="1" applyFont="1" applyFill="1" applyBorder="1" applyAlignment="1">
      <alignment horizontal="center" vertical="center" wrapText="1"/>
    </xf>
    <xf numFmtId="0" fontId="40" fillId="33" borderId="11" xfId="28" applyFont="1" applyFill="1" applyBorder="1" applyAlignment="1">
      <alignment vertical="top" wrapText="1"/>
    </xf>
    <xf numFmtId="164" fontId="23" fillId="35" borderId="11" xfId="28" applyNumberFormat="1" applyFont="1" applyFill="1" applyBorder="1" applyAlignment="1">
      <alignment horizontal="center" vertical="center"/>
    </xf>
    <xf numFmtId="0" fontId="23" fillId="0" borderId="11" xfId="28" applyFont="1" applyBorder="1" applyAlignment="1">
      <alignment wrapText="1"/>
    </xf>
    <xf numFmtId="0" fontId="22" fillId="26" borderId="11" xfId="28" applyFont="1" applyFill="1" applyBorder="1" applyAlignment="1">
      <alignment horizontal="center" vertical="center" wrapText="1"/>
    </xf>
    <xf numFmtId="164" fontId="40" fillId="0" borderId="11" xfId="28" applyNumberFormat="1" applyFont="1" applyFill="1" applyBorder="1" applyAlignment="1">
      <alignment horizontal="center" vertical="center"/>
    </xf>
    <xf numFmtId="0" fontId="23" fillId="0" borderId="11" xfId="28" applyFont="1" applyBorder="1" applyAlignment="1">
      <alignment vertical="center" wrapText="1"/>
    </xf>
    <xf numFmtId="0" fontId="40" fillId="37" borderId="11" xfId="28" applyFont="1" applyFill="1" applyBorder="1" applyAlignment="1">
      <alignment horizontal="center" vertical="center" wrapText="1"/>
    </xf>
    <xf numFmtId="164" fontId="23" fillId="36" borderId="11" xfId="28" applyNumberFormat="1" applyFont="1" applyFill="1" applyBorder="1" applyAlignment="1">
      <alignment horizontal="center" vertical="center"/>
    </xf>
    <xf numFmtId="0" fontId="23" fillId="36" borderId="11" xfId="28" applyFont="1" applyFill="1" applyBorder="1" applyAlignment="1">
      <alignment vertical="center" wrapText="1"/>
    </xf>
    <xf numFmtId="0" fontId="23" fillId="36" borderId="11" xfId="28" applyFont="1" applyFill="1" applyBorder="1" applyAlignment="1">
      <alignment horizontal="center" vertical="center"/>
    </xf>
    <xf numFmtId="164" fontId="40" fillId="45" borderId="11" xfId="28" applyNumberFormat="1" applyFont="1" applyFill="1" applyBorder="1" applyAlignment="1">
      <alignment horizontal="center" vertical="center" wrapText="1"/>
    </xf>
    <xf numFmtId="0" fontId="43" fillId="0" borderId="11" xfId="0" applyFont="1" applyBorder="1" applyAlignment="1">
      <alignment horizontal="center" vertical="center"/>
    </xf>
    <xf numFmtId="0" fontId="40" fillId="29" borderId="11" xfId="28" applyFont="1" applyFill="1" applyBorder="1" applyAlignment="1">
      <alignment horizontal="left" vertical="center" wrapText="1"/>
    </xf>
    <xf numFmtId="0" fontId="40" fillId="29" borderId="11" xfId="28" applyFont="1" applyFill="1" applyBorder="1" applyAlignment="1">
      <alignment horizontal="center" vertical="center" wrapText="1"/>
    </xf>
    <xf numFmtId="0" fontId="22" fillId="39" borderId="11" xfId="28" applyFont="1" applyFill="1" applyBorder="1" applyAlignment="1">
      <alignment horizontal="center" vertical="center" wrapText="1"/>
    </xf>
    <xf numFmtId="164" fontId="23" fillId="45" borderId="11" xfId="28" applyNumberFormat="1" applyFont="1" applyFill="1" applyBorder="1" applyAlignment="1">
      <alignment horizontal="center" vertical="center"/>
    </xf>
    <xf numFmtId="0" fontId="23" fillId="0" borderId="11" xfId="28" applyFont="1" applyFill="1" applyBorder="1" applyAlignment="1">
      <alignment horizontal="left" vertical="center" wrapText="1"/>
    </xf>
    <xf numFmtId="0" fontId="23" fillId="0" borderId="11" xfId="28" applyFont="1" applyFill="1" applyBorder="1" applyAlignment="1">
      <alignment horizontal="center" vertical="center"/>
    </xf>
    <xf numFmtId="164" fontId="42" fillId="36" borderId="11" xfId="28" applyNumberFormat="1" applyFont="1" applyFill="1" applyBorder="1" applyAlignment="1">
      <alignment horizontal="center" vertical="center"/>
    </xf>
    <xf numFmtId="164" fontId="42" fillId="0" borderId="11" xfId="28" applyNumberFormat="1" applyFont="1" applyFill="1" applyBorder="1" applyAlignment="1">
      <alignment horizontal="center" vertical="center"/>
    </xf>
    <xf numFmtId="0" fontId="23" fillId="35" borderId="11" xfId="28" applyFont="1" applyFill="1" applyBorder="1" applyAlignment="1">
      <alignment horizontal="left" vertical="center" wrapText="1"/>
    </xf>
    <xf numFmtId="0" fontId="23" fillId="35" borderId="11" xfId="28" applyFont="1" applyFill="1" applyBorder="1" applyAlignment="1">
      <alignment horizontal="center" vertical="center"/>
    </xf>
    <xf numFmtId="0" fontId="23" fillId="26" borderId="11" xfId="28" applyFont="1" applyFill="1" applyBorder="1" applyAlignment="1">
      <alignment horizontal="center"/>
    </xf>
    <xf numFmtId="0" fontId="23" fillId="33" borderId="11" xfId="28" applyFont="1" applyFill="1" applyBorder="1" applyAlignment="1">
      <alignment horizontal="center" vertical="center" wrapText="1"/>
    </xf>
    <xf numFmtId="0" fontId="40" fillId="24" borderId="11" xfId="28" applyFont="1" applyFill="1" applyBorder="1" applyAlignment="1">
      <alignment horizontal="left" vertical="center" wrapText="1"/>
    </xf>
    <xf numFmtId="0" fontId="40" fillId="24" borderId="11" xfId="28" applyFont="1" applyFill="1" applyBorder="1" applyAlignment="1">
      <alignment horizontal="center" vertical="center" wrapText="1"/>
    </xf>
    <xf numFmtId="0" fontId="23" fillId="24" borderId="11" xfId="28" applyFont="1" applyFill="1" applyBorder="1" applyAlignment="1">
      <alignment horizontal="center" vertical="center" wrapText="1"/>
    </xf>
    <xf numFmtId="0" fontId="40" fillId="33" borderId="11" xfId="0" applyFont="1" applyFill="1" applyBorder="1" applyAlignment="1">
      <alignment vertical="center" wrapText="1"/>
    </xf>
    <xf numFmtId="0" fontId="40" fillId="24" borderId="11" xfId="0" applyFont="1" applyFill="1" applyBorder="1" applyAlignment="1">
      <alignment horizontal="left" vertical="center" wrapText="1"/>
    </xf>
    <xf numFmtId="0" fontId="40" fillId="24" borderId="11" xfId="0" applyFont="1" applyFill="1" applyBorder="1" applyAlignment="1">
      <alignment vertical="center" wrapText="1"/>
    </xf>
    <xf numFmtId="164" fontId="23" fillId="24" borderId="11" xfId="28" applyNumberFormat="1" applyFont="1" applyFill="1" applyBorder="1" applyAlignment="1">
      <alignment horizontal="center" vertical="center"/>
    </xf>
    <xf numFmtId="164" fontId="22" fillId="35" borderId="11" xfId="28" applyNumberFormat="1" applyFont="1" applyFill="1" applyBorder="1" applyAlignment="1">
      <alignment horizontal="center" vertical="center"/>
    </xf>
    <xf numFmtId="0" fontId="40" fillId="35" borderId="11" xfId="28" applyFont="1" applyFill="1" applyBorder="1" applyAlignment="1">
      <alignment horizontal="center" vertical="center" wrapText="1"/>
    </xf>
    <xf numFmtId="0" fontId="40" fillId="26" borderId="11" xfId="28" applyFont="1" applyFill="1" applyBorder="1" applyAlignment="1">
      <alignment horizontal="center" vertical="center" wrapText="1"/>
    </xf>
    <xf numFmtId="0" fontId="40" fillId="0" borderId="11" xfId="0" applyFont="1" applyFill="1" applyBorder="1" applyAlignment="1">
      <alignment horizontal="left" vertical="center" wrapText="1"/>
    </xf>
    <xf numFmtId="0" fontId="40" fillId="24" borderId="11" xfId="0" applyFont="1" applyFill="1" applyBorder="1" applyAlignment="1">
      <alignment horizontal="justify" vertical="center" wrapText="1"/>
    </xf>
    <xf numFmtId="0" fontId="40" fillId="30" borderId="11" xfId="0" applyFont="1" applyFill="1" applyBorder="1" applyAlignment="1">
      <alignment horizontal="left" vertical="center" wrapText="1"/>
    </xf>
    <xf numFmtId="0" fontId="40" fillId="0" borderId="11" xfId="28" applyFont="1" applyFill="1" applyBorder="1" applyAlignment="1">
      <alignment horizontal="center" vertical="center" wrapText="1"/>
    </xf>
    <xf numFmtId="164" fontId="41" fillId="45" borderId="11" xfId="0" applyNumberFormat="1" applyFont="1" applyFill="1" applyBorder="1" applyAlignment="1">
      <alignment horizontal="center" vertical="center"/>
    </xf>
    <xf numFmtId="164" fontId="40" fillId="42" borderId="11" xfId="0" applyNumberFormat="1" applyFont="1" applyFill="1" applyBorder="1" applyAlignment="1">
      <alignment horizontal="center" vertical="center"/>
    </xf>
    <xf numFmtId="1" fontId="40" fillId="42" borderId="11" xfId="0" applyNumberFormat="1" applyFont="1" applyFill="1" applyBorder="1" applyAlignment="1">
      <alignment horizontal="center" vertical="center"/>
    </xf>
    <xf numFmtId="164" fontId="41" fillId="43" borderId="11" xfId="0" applyNumberFormat="1" applyFont="1" applyFill="1" applyBorder="1" applyAlignment="1">
      <alignment horizontal="center" vertical="center"/>
    </xf>
    <xf numFmtId="0" fontId="22" fillId="35" borderId="11" xfId="28" applyFont="1" applyFill="1" applyBorder="1" applyAlignment="1">
      <alignment horizontal="center" vertical="center" wrapText="1"/>
    </xf>
    <xf numFmtId="164" fontId="40" fillId="44" borderId="11" xfId="28" applyNumberFormat="1" applyFont="1" applyFill="1" applyBorder="1" applyAlignment="1">
      <alignment horizontal="center" vertical="center"/>
    </xf>
    <xf numFmtId="164" fontId="40" fillId="35" borderId="11" xfId="28" applyNumberFormat="1" applyFont="1" applyFill="1" applyBorder="1" applyAlignment="1">
      <alignment horizontal="center" vertical="center"/>
    </xf>
    <xf numFmtId="0" fontId="22" fillId="26" borderId="11" xfId="28" applyFont="1" applyFill="1" applyBorder="1" applyAlignment="1">
      <alignment horizontal="center" vertical="top" wrapText="1"/>
    </xf>
    <xf numFmtId="0" fontId="40" fillId="41" borderId="11" xfId="0" applyFont="1" applyFill="1" applyBorder="1" applyAlignment="1">
      <alignment horizontal="left" vertical="center" wrapText="1"/>
    </xf>
    <xf numFmtId="164" fontId="40" fillId="48" borderId="11" xfId="0" applyNumberFormat="1" applyFont="1" applyFill="1" applyBorder="1" applyAlignment="1">
      <alignment horizontal="center" vertical="center"/>
    </xf>
    <xf numFmtId="164" fontId="40" fillId="54" borderId="11" xfId="0" applyNumberFormat="1" applyFont="1" applyFill="1" applyBorder="1" applyAlignment="1">
      <alignment horizontal="left" vertical="top" wrapText="1"/>
    </xf>
    <xf numFmtId="1" fontId="40" fillId="54" borderId="11" xfId="0" applyNumberFormat="1" applyFont="1" applyFill="1" applyBorder="1" applyAlignment="1">
      <alignment horizontal="center" vertical="center"/>
    </xf>
    <xf numFmtId="49" fontId="22" fillId="4" borderId="11" xfId="28" applyNumberFormat="1" applyFont="1" applyFill="1" applyBorder="1" applyAlignment="1">
      <alignment vertical="center"/>
    </xf>
    <xf numFmtId="49" fontId="41" fillId="37" borderId="11" xfId="0" applyNumberFormat="1" applyFont="1" applyFill="1" applyBorder="1" applyAlignment="1">
      <alignment vertical="center"/>
    </xf>
    <xf numFmtId="164" fontId="40" fillId="54" borderId="11" xfId="0" applyNumberFormat="1" applyFont="1" applyFill="1" applyBorder="1" applyAlignment="1">
      <alignment horizontal="left" vertical="center" wrapText="1"/>
    </xf>
    <xf numFmtId="164" fontId="23" fillId="45" borderId="11" xfId="0" applyNumberFormat="1" applyFont="1" applyFill="1" applyBorder="1" applyAlignment="1">
      <alignment horizontal="center" vertical="center"/>
    </xf>
    <xf numFmtId="164" fontId="40" fillId="42" borderId="11" xfId="0" applyNumberFormat="1" applyFont="1" applyFill="1" applyBorder="1" applyAlignment="1">
      <alignment horizontal="left" vertical="top" wrapText="1"/>
    </xf>
    <xf numFmtId="0" fontId="23" fillId="41" borderId="11" xfId="0" applyFont="1" applyFill="1" applyBorder="1" applyAlignment="1">
      <alignment horizontal="left" vertical="center" wrapText="1"/>
    </xf>
    <xf numFmtId="0" fontId="40" fillId="41" borderId="11" xfId="0" applyFont="1" applyFill="1" applyBorder="1" applyAlignment="1">
      <alignment vertical="center" wrapText="1"/>
    </xf>
    <xf numFmtId="0" fontId="40" fillId="36" borderId="11" xfId="28" applyFont="1" applyFill="1" applyBorder="1" applyAlignment="1">
      <alignment horizontal="center" vertical="center" wrapText="1"/>
    </xf>
    <xf numFmtId="164" fontId="47" fillId="42" borderId="11" xfId="0" applyNumberFormat="1" applyFont="1" applyFill="1" applyBorder="1" applyAlignment="1">
      <alignment horizontal="center" vertical="center"/>
    </xf>
    <xf numFmtId="164" fontId="41" fillId="42" borderId="11" xfId="0" applyNumberFormat="1" applyFont="1" applyFill="1" applyBorder="1" applyAlignment="1">
      <alignment horizontal="center" vertical="center"/>
    </xf>
    <xf numFmtId="164" fontId="40" fillId="45" borderId="11" xfId="0" applyNumberFormat="1" applyFont="1" applyFill="1" applyBorder="1" applyAlignment="1">
      <alignment horizontal="center" vertical="center"/>
    </xf>
    <xf numFmtId="0" fontId="23" fillId="41" borderId="11" xfId="0" applyFont="1" applyFill="1" applyBorder="1" applyAlignment="1">
      <alignment vertical="center" wrapText="1"/>
    </xf>
    <xf numFmtId="49" fontId="41" fillId="4" borderId="11" xfId="0" applyNumberFormat="1" applyFont="1" applyFill="1" applyBorder="1" applyAlignment="1">
      <alignment horizontal="center" vertical="center"/>
    </xf>
    <xf numFmtId="164" fontId="41" fillId="4" borderId="11" xfId="0" applyNumberFormat="1" applyFont="1" applyFill="1" applyBorder="1" applyAlignment="1">
      <alignment horizontal="center" vertical="center"/>
    </xf>
    <xf numFmtId="49" fontId="41" fillId="4" borderId="11" xfId="0" applyNumberFormat="1" applyFont="1" applyFill="1" applyBorder="1" applyAlignment="1">
      <alignment vertical="center"/>
    </xf>
    <xf numFmtId="49" fontId="41" fillId="4" borderId="11" xfId="0" applyNumberFormat="1" applyFont="1" applyFill="1" applyBorder="1" applyAlignment="1">
      <alignment horizontal="center" vertical="top"/>
    </xf>
    <xf numFmtId="164" fontId="41" fillId="8" borderId="11" xfId="0" applyNumberFormat="1" applyFont="1" applyFill="1" applyBorder="1" applyAlignment="1">
      <alignment horizontal="center" vertical="center"/>
    </xf>
    <xf numFmtId="49" fontId="41" fillId="17" borderId="11" xfId="0" applyNumberFormat="1" applyFont="1" applyFill="1" applyBorder="1" applyAlignment="1">
      <alignment horizontal="center" vertical="top"/>
    </xf>
    <xf numFmtId="164" fontId="41" fillId="17" borderId="11" xfId="0" applyNumberFormat="1" applyFont="1" applyFill="1" applyBorder="1" applyAlignment="1">
      <alignment horizontal="center" vertical="center"/>
    </xf>
    <xf numFmtId="0" fontId="27" fillId="0" borderId="20" xfId="28" applyFont="1" applyBorder="1" applyAlignment="1">
      <alignment vertical="top" wrapText="1"/>
    </xf>
    <xf numFmtId="0" fontId="27" fillId="0" borderId="0" xfId="28" applyFont="1" applyBorder="1" applyAlignment="1">
      <alignment vertical="top" wrapText="1"/>
    </xf>
    <xf numFmtId="0" fontId="28" fillId="0" borderId="0" xfId="28" applyFont="1" applyBorder="1" applyAlignment="1">
      <alignment horizontal="center" vertical="top" wrapText="1"/>
    </xf>
    <xf numFmtId="0" fontId="27" fillId="0" borderId="0" xfId="28" applyFont="1" applyBorder="1" applyAlignment="1">
      <alignment horizontal="center" vertical="center" wrapText="1"/>
    </xf>
    <xf numFmtId="0" fontId="23" fillId="0" borderId="11" xfId="28" applyFont="1" applyBorder="1" applyAlignment="1">
      <alignment horizontal="center"/>
    </xf>
    <xf numFmtId="0" fontId="40" fillId="24" borderId="11" xfId="28" applyFont="1" applyFill="1" applyBorder="1" applyAlignment="1">
      <alignment vertical="center" wrapText="1"/>
    </xf>
    <xf numFmtId="49" fontId="40" fillId="24" borderId="11" xfId="28" applyNumberFormat="1" applyFont="1" applyFill="1" applyBorder="1" applyAlignment="1">
      <alignment horizontal="center" vertical="center"/>
    </xf>
    <xf numFmtId="49" fontId="22" fillId="25" borderId="11" xfId="28" applyNumberFormat="1" applyFont="1" applyFill="1" applyBorder="1" applyAlignment="1">
      <alignment horizontal="center" vertical="top"/>
    </xf>
    <xf numFmtId="49" fontId="22" fillId="4" borderId="11" xfId="28" applyNumberFormat="1" applyFont="1" applyFill="1" applyBorder="1" applyAlignment="1">
      <alignment horizontal="center" vertical="top"/>
    </xf>
    <xf numFmtId="49" fontId="22" fillId="4" borderId="11" xfId="28" applyNumberFormat="1" applyFont="1" applyFill="1" applyBorder="1" applyAlignment="1">
      <alignment horizontal="right" vertical="top"/>
    </xf>
    <xf numFmtId="164" fontId="41" fillId="4" borderId="11" xfId="28" applyNumberFormat="1" applyFont="1" applyFill="1" applyBorder="1" applyAlignment="1">
      <alignment horizontal="center" vertical="center"/>
    </xf>
    <xf numFmtId="49" fontId="22" fillId="4" borderId="11" xfId="28" applyNumberFormat="1" applyFont="1" applyFill="1" applyBorder="1" applyAlignment="1">
      <alignment vertical="top"/>
    </xf>
    <xf numFmtId="0" fontId="40" fillId="36" borderId="11" xfId="28" applyFont="1" applyFill="1" applyBorder="1" applyAlignment="1">
      <alignment horizontal="center" vertical="top" wrapText="1"/>
    </xf>
    <xf numFmtId="164" fontId="41" fillId="25" borderId="11" xfId="28" applyNumberFormat="1" applyFont="1" applyFill="1" applyBorder="1" applyAlignment="1">
      <alignment horizontal="center" vertical="center"/>
    </xf>
    <xf numFmtId="49" fontId="41" fillId="4" borderId="11" xfId="28" applyNumberFormat="1" applyFont="1" applyFill="1" applyBorder="1" applyAlignment="1">
      <alignment vertical="top"/>
    </xf>
    <xf numFmtId="0" fontId="23" fillId="33" borderId="11" xfId="28" applyFont="1" applyFill="1" applyBorder="1" applyAlignment="1">
      <alignment horizontal="left" vertical="top" wrapText="1"/>
    </xf>
    <xf numFmtId="164" fontId="22" fillId="26" borderId="11" xfId="28" applyNumberFormat="1" applyFont="1" applyFill="1" applyBorder="1" applyAlignment="1">
      <alignment horizontal="center" vertical="center"/>
    </xf>
    <xf numFmtId="49" fontId="23" fillId="0" borderId="11" xfId="28" applyNumberFormat="1" applyFont="1" applyFill="1" applyBorder="1" applyAlignment="1">
      <alignment horizontal="center" vertical="center" wrapText="1"/>
    </xf>
    <xf numFmtId="164" fontId="23" fillId="0" borderId="11" xfId="28" applyNumberFormat="1" applyFont="1" applyFill="1" applyBorder="1" applyAlignment="1">
      <alignment horizontal="center" vertical="center"/>
    </xf>
    <xf numFmtId="0" fontId="23" fillId="0" borderId="11" xfId="28" applyFont="1" applyBorder="1" applyAlignment="1">
      <alignment horizontal="center" vertical="center"/>
    </xf>
    <xf numFmtId="0" fontId="23" fillId="37" borderId="11" xfId="26" applyFont="1" applyFill="1" applyBorder="1" applyAlignment="1">
      <alignment horizontal="center" vertical="center"/>
    </xf>
    <xf numFmtId="0" fontId="23" fillId="37" borderId="11" xfId="26" applyFont="1" applyFill="1" applyBorder="1" applyAlignment="1">
      <alignment horizontal="center" vertical="center" wrapText="1"/>
    </xf>
    <xf numFmtId="0" fontId="23" fillId="36" borderId="11" xfId="29" applyFont="1" applyFill="1" applyBorder="1" applyAlignment="1">
      <alignment vertical="center" wrapText="1"/>
    </xf>
    <xf numFmtId="0" fontId="23" fillId="0" borderId="11" xfId="29" applyFont="1" applyBorder="1" applyAlignment="1">
      <alignment vertical="center" wrapText="1"/>
    </xf>
    <xf numFmtId="0" fontId="23" fillId="0" borderId="11" xfId="29" applyFont="1" applyBorder="1" applyAlignment="1">
      <alignment horizontal="center" vertical="center"/>
    </xf>
    <xf numFmtId="0" fontId="40" fillId="24" borderId="11" xfId="28" applyNumberFormat="1" applyFont="1" applyFill="1" applyBorder="1" applyAlignment="1">
      <alignment horizontal="center" vertical="center"/>
    </xf>
    <xf numFmtId="0" fontId="40" fillId="0" borderId="11" xfId="28" applyNumberFormat="1" applyFont="1" applyFill="1" applyBorder="1" applyAlignment="1">
      <alignment horizontal="center" vertical="center" wrapText="1"/>
    </xf>
    <xf numFmtId="0" fontId="23" fillId="33" borderId="11" xfId="28" applyFont="1" applyFill="1" applyBorder="1" applyAlignment="1">
      <alignment horizontal="left" vertical="center" wrapText="1"/>
    </xf>
    <xf numFmtId="164" fontId="22" fillId="4" borderId="11" xfId="28" applyNumberFormat="1" applyFont="1" applyFill="1" applyBorder="1" applyAlignment="1">
      <alignment horizontal="center" vertical="center"/>
    </xf>
    <xf numFmtId="164" fontId="22" fillId="25" borderId="11" xfId="28" applyNumberFormat="1" applyFont="1" applyFill="1" applyBorder="1" applyAlignment="1">
      <alignment horizontal="center" vertical="center"/>
    </xf>
    <xf numFmtId="0" fontId="40" fillId="24" borderId="11" xfId="28" applyFont="1" applyFill="1" applyBorder="1" applyAlignment="1">
      <alignment horizontal="center" vertical="center"/>
    </xf>
    <xf numFmtId="0" fontId="40" fillId="33" borderId="11" xfId="28" applyFont="1" applyFill="1" applyBorder="1" applyAlignment="1">
      <alignment horizontal="center" vertical="center"/>
    </xf>
    <xf numFmtId="49" fontId="40" fillId="0" borderId="11" xfId="28" applyNumberFormat="1" applyFont="1" applyFill="1" applyBorder="1" applyAlignment="1">
      <alignment horizontal="center" vertical="center" wrapText="1"/>
    </xf>
    <xf numFmtId="0" fontId="40" fillId="0" borderId="11" xfId="28" applyFont="1" applyFill="1" applyBorder="1" applyAlignment="1">
      <alignment horizontal="left" vertical="center" wrapText="1"/>
    </xf>
    <xf numFmtId="0" fontId="40" fillId="0" borderId="11" xfId="28" applyFont="1" applyFill="1" applyBorder="1" applyAlignment="1">
      <alignment horizontal="center" vertical="center"/>
    </xf>
    <xf numFmtId="0" fontId="40" fillId="36" borderId="11" xfId="28" applyFont="1" applyFill="1" applyBorder="1" applyAlignment="1">
      <alignment horizontal="center" vertical="center"/>
    </xf>
    <xf numFmtId="164" fontId="23" fillId="44" borderId="11" xfId="28" applyNumberFormat="1" applyFont="1" applyFill="1" applyBorder="1" applyAlignment="1">
      <alignment horizontal="center" vertical="center"/>
    </xf>
    <xf numFmtId="49" fontId="40" fillId="0" borderId="11" xfId="28" applyNumberFormat="1" applyFont="1" applyFill="1" applyBorder="1" applyAlignment="1">
      <alignment vertical="center" wrapText="1"/>
    </xf>
    <xf numFmtId="49" fontId="23" fillId="37" borderId="11" xfId="26" applyNumberFormat="1" applyFont="1" applyFill="1" applyBorder="1" applyAlignment="1">
      <alignment horizontal="center" vertical="center"/>
    </xf>
    <xf numFmtId="0" fontId="23" fillId="36" borderId="11" xfId="28" applyFont="1" applyFill="1" applyBorder="1" applyAlignment="1">
      <alignment horizontal="left" vertical="center" wrapText="1"/>
    </xf>
    <xf numFmtId="164" fontId="41" fillId="34" borderId="11" xfId="28" applyNumberFormat="1" applyFont="1" applyFill="1" applyBorder="1" applyAlignment="1">
      <alignment horizontal="center" vertical="center" wrapText="1"/>
    </xf>
    <xf numFmtId="49" fontId="22" fillId="38" borderId="11" xfId="28" applyNumberFormat="1" applyFont="1" applyFill="1" applyBorder="1" applyAlignment="1">
      <alignment vertical="center" wrapText="1"/>
    </xf>
    <xf numFmtId="164" fontId="41" fillId="4" borderId="11" xfId="28" applyNumberFormat="1" applyFont="1" applyFill="1" applyBorder="1" applyAlignment="1">
      <alignment horizontal="center" vertical="center" wrapText="1"/>
    </xf>
    <xf numFmtId="164" fontId="23" fillId="0" borderId="11" xfId="28" applyNumberFormat="1" applyFont="1" applyBorder="1" applyAlignment="1">
      <alignment horizontal="center" vertical="center"/>
    </xf>
    <xf numFmtId="0" fontId="23" fillId="24" borderId="11" xfId="28" applyFont="1" applyFill="1" applyBorder="1" applyAlignment="1">
      <alignment horizontal="left" vertical="center" wrapText="1"/>
    </xf>
    <xf numFmtId="164" fontId="22" fillId="39" borderId="11" xfId="28" applyNumberFormat="1" applyFont="1" applyFill="1" applyBorder="1" applyAlignment="1">
      <alignment horizontal="center" vertical="center"/>
    </xf>
    <xf numFmtId="49" fontId="22" fillId="4" borderId="11" xfId="28" applyNumberFormat="1" applyFont="1" applyFill="1" applyBorder="1" applyAlignment="1">
      <alignment horizontal="right" vertical="top" wrapText="1"/>
    </xf>
    <xf numFmtId="164" fontId="22" fillId="4" borderId="11" xfId="28" applyNumberFormat="1" applyFont="1" applyFill="1" applyBorder="1" applyAlignment="1">
      <alignment horizontal="center" vertical="center" wrapText="1"/>
    </xf>
    <xf numFmtId="0" fontId="23" fillId="36" borderId="11" xfId="0" applyFont="1" applyFill="1" applyBorder="1" applyAlignment="1">
      <alignment vertical="center" wrapText="1"/>
    </xf>
    <xf numFmtId="0" fontId="23" fillId="36" borderId="11" xfId="0" applyFont="1" applyFill="1" applyBorder="1" applyAlignment="1">
      <alignment horizontal="center" vertical="center"/>
    </xf>
    <xf numFmtId="0" fontId="23" fillId="36" borderId="11" xfId="0" applyFont="1" applyFill="1" applyBorder="1" applyAlignment="1">
      <alignment horizontal="left" vertical="top" wrapText="1"/>
    </xf>
    <xf numFmtId="0" fontId="23" fillId="0" borderId="11" xfId="0" applyFont="1" applyFill="1" applyBorder="1" applyAlignment="1">
      <alignment vertical="center" wrapText="1"/>
    </xf>
    <xf numFmtId="164" fontId="22" fillId="44" borderId="11" xfId="28" applyNumberFormat="1" applyFont="1" applyFill="1" applyBorder="1" applyAlignment="1">
      <alignment horizontal="center" vertical="center"/>
    </xf>
    <xf numFmtId="164" fontId="40" fillId="24" borderId="11" xfId="28" applyNumberFormat="1" applyFont="1" applyFill="1" applyBorder="1" applyAlignment="1">
      <alignment horizontal="center" vertical="center"/>
    </xf>
    <xf numFmtId="0" fontId="23" fillId="0" borderId="11" xfId="28" applyFont="1" applyFill="1" applyBorder="1" applyAlignment="1">
      <alignment vertical="center" wrapText="1"/>
    </xf>
    <xf numFmtId="164" fontId="40" fillId="47" borderId="11" xfId="28" applyNumberFormat="1" applyFont="1" applyFill="1" applyBorder="1" applyAlignment="1">
      <alignment horizontal="center" vertical="center"/>
    </xf>
    <xf numFmtId="164" fontId="40" fillId="33" borderId="11" xfId="28" applyNumberFormat="1" applyFont="1" applyFill="1" applyBorder="1" applyAlignment="1">
      <alignment horizontal="center" vertical="center"/>
    </xf>
    <xf numFmtId="0" fontId="23" fillId="27" borderId="11" xfId="28" applyFont="1" applyFill="1" applyBorder="1" applyAlignment="1">
      <alignment horizontal="center" vertical="center"/>
    </xf>
    <xf numFmtId="164" fontId="43" fillId="47" borderId="11" xfId="28" applyNumberFormat="1" applyFont="1" applyFill="1" applyBorder="1" applyAlignment="1">
      <alignment horizontal="center" vertical="center"/>
    </xf>
    <xf numFmtId="164" fontId="46" fillId="24" borderId="11" xfId="28" applyNumberFormat="1" applyFont="1" applyFill="1" applyBorder="1" applyAlignment="1">
      <alignment horizontal="center" vertical="center"/>
    </xf>
    <xf numFmtId="0" fontId="23" fillId="24" borderId="11" xfId="28" applyFont="1" applyFill="1" applyBorder="1" applyAlignment="1">
      <alignment vertical="center" wrapText="1"/>
    </xf>
    <xf numFmtId="164" fontId="41" fillId="35" borderId="11" xfId="28" applyNumberFormat="1" applyFont="1" applyFill="1" applyBorder="1" applyAlignment="1">
      <alignment horizontal="center" vertical="center"/>
    </xf>
    <xf numFmtId="164" fontId="41" fillId="44" borderId="11" xfId="28" applyNumberFormat="1" applyFont="1" applyFill="1" applyBorder="1" applyAlignment="1">
      <alignment horizontal="center" vertical="center"/>
    </xf>
    <xf numFmtId="0" fontId="23" fillId="35" borderId="11" xfId="28" applyFont="1" applyFill="1" applyBorder="1" applyAlignment="1">
      <alignment horizontal="center" vertical="center" wrapText="1"/>
    </xf>
    <xf numFmtId="0" fontId="23" fillId="35" borderId="11" xfId="28" applyFont="1" applyFill="1" applyBorder="1" applyAlignment="1">
      <alignment wrapText="1"/>
    </xf>
    <xf numFmtId="0" fontId="23" fillId="26" borderId="11" xfId="28" applyFont="1" applyFill="1" applyBorder="1" applyAlignment="1">
      <alignment wrapText="1"/>
    </xf>
    <xf numFmtId="164" fontId="23" fillId="47" borderId="11" xfId="28" applyNumberFormat="1" applyFont="1" applyFill="1" applyBorder="1" applyAlignment="1">
      <alignment horizontal="center" vertical="center"/>
    </xf>
    <xf numFmtId="0" fontId="23" fillId="26" borderId="11" xfId="28" applyFont="1" applyFill="1" applyBorder="1" applyAlignment="1">
      <alignment horizontal="center" wrapText="1"/>
    </xf>
    <xf numFmtId="164" fontId="40" fillId="27" borderId="11" xfId="28" applyNumberFormat="1" applyFont="1" applyFill="1" applyBorder="1" applyAlignment="1">
      <alignment horizontal="center" vertical="center"/>
    </xf>
    <xf numFmtId="164" fontId="45" fillId="33" borderId="11" xfId="28" applyNumberFormat="1" applyFont="1" applyFill="1" applyBorder="1" applyAlignment="1">
      <alignment horizontal="center" vertical="center"/>
    </xf>
    <xf numFmtId="164" fontId="43" fillId="24" borderId="11" xfId="28" applyNumberFormat="1" applyFont="1" applyFill="1" applyBorder="1" applyAlignment="1">
      <alignment horizontal="center" vertical="center"/>
    </xf>
    <xf numFmtId="164" fontId="23" fillId="47" borderId="11" xfId="28" applyNumberFormat="1" applyFont="1" applyFill="1" applyBorder="1" applyAlignment="1">
      <alignment horizontal="center" vertical="center" wrapText="1"/>
    </xf>
    <xf numFmtId="164" fontId="23" fillId="33" borderId="11" xfId="28" applyNumberFormat="1" applyFont="1" applyFill="1" applyBorder="1" applyAlignment="1">
      <alignment horizontal="center" vertical="center" wrapText="1"/>
    </xf>
    <xf numFmtId="164" fontId="23" fillId="24" borderId="11" xfId="28" applyNumberFormat="1" applyFont="1" applyFill="1" applyBorder="1" applyAlignment="1">
      <alignment horizontal="center" vertical="center" wrapText="1"/>
    </xf>
    <xf numFmtId="0" fontId="43" fillId="36" borderId="11" xfId="0" applyFont="1" applyFill="1" applyBorder="1" applyAlignment="1">
      <alignment horizontal="left" vertical="top" wrapText="1"/>
    </xf>
    <xf numFmtId="49" fontId="22" fillId="0" borderId="11" xfId="28" applyNumberFormat="1" applyFont="1" applyFill="1" applyBorder="1" applyAlignment="1">
      <alignment vertical="center"/>
    </xf>
    <xf numFmtId="49" fontId="40" fillId="33" borderId="11" xfId="27" applyNumberFormat="1" applyFont="1" applyFill="1" applyBorder="1" applyAlignment="1">
      <alignment vertical="center" wrapText="1"/>
    </xf>
    <xf numFmtId="0" fontId="40" fillId="35" borderId="11" xfId="28" applyFont="1" applyFill="1" applyBorder="1" applyAlignment="1">
      <alignment vertical="center" wrapText="1"/>
    </xf>
    <xf numFmtId="49" fontId="40" fillId="53" borderId="11" xfId="0" applyNumberFormat="1" applyFont="1" applyFill="1" applyBorder="1" applyAlignment="1">
      <alignment vertical="center" wrapText="1"/>
    </xf>
    <xf numFmtId="49" fontId="40" fillId="33" borderId="11" xfId="0" applyNumberFormat="1" applyFont="1" applyFill="1" applyBorder="1" applyAlignment="1">
      <alignment vertical="center" wrapText="1"/>
    </xf>
    <xf numFmtId="0" fontId="40" fillId="49" borderId="11" xfId="28" applyFont="1" applyFill="1" applyBorder="1" applyAlignment="1">
      <alignment horizontal="center" vertical="center" wrapText="1"/>
    </xf>
    <xf numFmtId="0" fontId="40" fillId="36" borderId="11" xfId="0" applyFont="1" applyFill="1" applyBorder="1" applyAlignment="1">
      <alignment vertical="center" wrapText="1"/>
    </xf>
    <xf numFmtId="1" fontId="47" fillId="42" borderId="11" xfId="0" applyNumberFormat="1" applyFont="1" applyFill="1" applyBorder="1" applyAlignment="1">
      <alignment horizontal="center" vertical="center"/>
    </xf>
    <xf numFmtId="164" fontId="40" fillId="36" borderId="11" xfId="28" applyNumberFormat="1" applyFont="1" applyFill="1" applyBorder="1" applyAlignment="1">
      <alignment horizontal="center" vertical="center" wrapText="1"/>
    </xf>
    <xf numFmtId="164" fontId="42" fillId="36" borderId="11" xfId="28" applyNumberFormat="1" applyFont="1" applyFill="1" applyBorder="1" applyAlignment="1">
      <alignment horizontal="center" vertical="center" wrapText="1"/>
    </xf>
    <xf numFmtId="164" fontId="23" fillId="36" borderId="11" xfId="28" applyNumberFormat="1" applyFont="1" applyFill="1" applyBorder="1" applyAlignment="1">
      <alignment horizontal="center" vertical="center" wrapText="1"/>
    </xf>
    <xf numFmtId="0" fontId="43" fillId="36" borderId="11" xfId="0" applyFont="1" applyFill="1" applyBorder="1" applyAlignment="1">
      <alignment horizontal="center" vertical="center"/>
    </xf>
    <xf numFmtId="164" fontId="46" fillId="33" borderId="11" xfId="28" applyNumberFormat="1" applyFont="1" applyFill="1" applyBorder="1" applyAlignment="1">
      <alignment horizontal="center" vertical="center"/>
    </xf>
    <xf numFmtId="164" fontId="23" fillId="33" borderId="11" xfId="28" applyNumberFormat="1" applyFont="1" applyFill="1" applyBorder="1" applyAlignment="1">
      <alignment horizontal="center" vertical="center"/>
    </xf>
    <xf numFmtId="164" fontId="41" fillId="36" borderId="11" xfId="0" applyNumberFormat="1" applyFont="1" applyFill="1" applyBorder="1" applyAlignment="1">
      <alignment horizontal="center" vertical="center"/>
    </xf>
    <xf numFmtId="164" fontId="23" fillId="36" borderId="11" xfId="0" applyNumberFormat="1" applyFont="1" applyFill="1" applyBorder="1" applyAlignment="1">
      <alignment horizontal="center" vertical="center"/>
    </xf>
    <xf numFmtId="164" fontId="40" fillId="36" borderId="11" xfId="0" applyNumberFormat="1" applyFont="1" applyFill="1" applyBorder="1" applyAlignment="1">
      <alignment horizontal="center" vertical="center"/>
    </xf>
    <xf numFmtId="0" fontId="23" fillId="0" borderId="15" xfId="28" applyFont="1" applyFill="1" applyBorder="1" applyAlignment="1">
      <alignment vertical="center" wrapText="1"/>
    </xf>
    <xf numFmtId="0" fontId="40" fillId="36" borderId="11" xfId="28" applyFont="1" applyFill="1" applyBorder="1" applyAlignment="1" applyProtection="1">
      <alignment horizontal="center" vertical="center" wrapText="1"/>
      <protection locked="0"/>
    </xf>
    <xf numFmtId="0" fontId="3" fillId="0" borderId="0" xfId="28" applyFont="1" applyBorder="1" applyAlignment="1">
      <alignment horizontal="left" vertical="center"/>
    </xf>
    <xf numFmtId="164" fontId="23" fillId="35" borderId="11" xfId="28" applyNumberFormat="1" applyFont="1" applyFill="1" applyBorder="1" applyAlignment="1">
      <alignment horizontal="center" vertical="center" wrapText="1"/>
    </xf>
    <xf numFmtId="164" fontId="23" fillId="44" borderId="11" xfId="28" applyNumberFormat="1" applyFont="1" applyFill="1" applyBorder="1" applyAlignment="1">
      <alignment horizontal="center" vertical="center" wrapText="1"/>
    </xf>
    <xf numFmtId="0" fontId="3" fillId="36" borderId="0" xfId="28" applyFont="1" applyFill="1" applyAlignment="1">
      <alignment wrapText="1"/>
    </xf>
    <xf numFmtId="0" fontId="3" fillId="36" borderId="10" xfId="28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38" fillId="36" borderId="11" xfId="0" applyNumberFormat="1" applyFont="1" applyFill="1" applyBorder="1" applyAlignment="1">
      <alignment horizontal="center" vertical="center"/>
    </xf>
    <xf numFmtId="164" fontId="41" fillId="43" borderId="11" xfId="0" applyNumberFormat="1" applyFont="1" applyFill="1" applyBorder="1" applyAlignment="1">
      <alignment horizontal="center" vertical="center"/>
    </xf>
    <xf numFmtId="0" fontId="40" fillId="35" borderId="11" xfId="28" applyFont="1" applyFill="1" applyBorder="1" applyAlignment="1">
      <alignment horizontal="center" vertical="center" wrapText="1"/>
    </xf>
    <xf numFmtId="0" fontId="23" fillId="33" borderId="11" xfId="28" applyFont="1" applyFill="1" applyBorder="1" applyAlignment="1">
      <alignment horizontal="center" vertical="center" wrapText="1"/>
    </xf>
    <xf numFmtId="164" fontId="40" fillId="48" borderId="11" xfId="0" applyNumberFormat="1" applyFont="1" applyFill="1" applyBorder="1" applyAlignment="1">
      <alignment horizontal="center" vertical="center"/>
    </xf>
    <xf numFmtId="0" fontId="23" fillId="36" borderId="11" xfId="28" applyFont="1" applyFill="1" applyBorder="1" applyAlignment="1">
      <alignment horizontal="center" vertical="center"/>
    </xf>
    <xf numFmtId="164" fontId="40" fillId="33" borderId="11" xfId="0" applyNumberFormat="1" applyFont="1" applyFill="1" applyBorder="1" applyAlignment="1">
      <alignment horizontal="center" vertical="center"/>
    </xf>
    <xf numFmtId="1" fontId="41" fillId="42" borderId="11" xfId="0" applyNumberFormat="1" applyFont="1" applyFill="1" applyBorder="1" applyAlignment="1">
      <alignment horizontal="center" vertical="center"/>
    </xf>
    <xf numFmtId="0" fontId="35" fillId="36" borderId="11" xfId="28" applyFont="1" applyFill="1" applyBorder="1" applyAlignment="1">
      <alignment horizontal="center" vertical="center" wrapText="1"/>
    </xf>
    <xf numFmtId="0" fontId="23" fillId="36" borderId="11" xfId="28" applyFont="1" applyFill="1" applyBorder="1" applyAlignment="1">
      <alignment vertical="center"/>
    </xf>
    <xf numFmtId="164" fontId="40" fillId="42" borderId="11" xfId="0" applyNumberFormat="1" applyFont="1" applyFill="1" applyBorder="1" applyAlignment="1">
      <alignment horizontal="left" vertical="center" wrapText="1"/>
    </xf>
    <xf numFmtId="49" fontId="40" fillId="0" borderId="11" xfId="28" applyNumberFormat="1" applyFont="1" applyFill="1" applyBorder="1" applyAlignment="1">
      <alignment vertical="center" wrapText="1"/>
    </xf>
    <xf numFmtId="1" fontId="23" fillId="35" borderId="11" xfId="28" applyNumberFormat="1" applyFont="1" applyFill="1" applyBorder="1" applyAlignment="1">
      <alignment horizontal="center" vertical="center"/>
    </xf>
    <xf numFmtId="164" fontId="40" fillId="45" borderId="11" xfId="28" applyNumberFormat="1" applyFont="1" applyFill="1" applyBorder="1" applyAlignment="1">
      <alignment horizontal="center" vertical="center"/>
    </xf>
    <xf numFmtId="0" fontId="23" fillId="0" borderId="11" xfId="28" applyFont="1" applyBorder="1" applyAlignment="1"/>
    <xf numFmtId="0" fontId="40" fillId="36" borderId="11" xfId="28" applyFont="1" applyFill="1" applyBorder="1" applyAlignment="1">
      <alignment horizontal="left" vertical="center" wrapText="1"/>
    </xf>
    <xf numFmtId="164" fontId="40" fillId="45" borderId="11" xfId="28" applyNumberFormat="1" applyFont="1" applyFill="1" applyBorder="1" applyAlignment="1">
      <alignment horizontal="center" vertical="center"/>
    </xf>
    <xf numFmtId="164" fontId="23" fillId="0" borderId="11" xfId="28" applyNumberFormat="1" applyFont="1" applyFill="1" applyBorder="1" applyAlignment="1">
      <alignment horizontal="center" vertical="center"/>
    </xf>
    <xf numFmtId="164" fontId="40" fillId="36" borderId="11" xfId="28" applyNumberFormat="1" applyFont="1" applyFill="1" applyBorder="1" applyAlignment="1">
      <alignment horizontal="center" vertical="center"/>
    </xf>
    <xf numFmtId="0" fontId="23" fillId="0" borderId="11" xfId="28" applyFont="1" applyFill="1" applyBorder="1" applyAlignment="1">
      <alignment horizontal="center" vertical="center"/>
    </xf>
    <xf numFmtId="0" fontId="23" fillId="0" borderId="11" xfId="28" applyFont="1" applyFill="1" applyBorder="1" applyAlignment="1">
      <alignment horizontal="center" vertical="center" wrapText="1"/>
    </xf>
    <xf numFmtId="164" fontId="40" fillId="36" borderId="11" xfId="28" applyNumberFormat="1" applyFont="1" applyFill="1" applyBorder="1" applyAlignment="1">
      <alignment vertical="center"/>
    </xf>
    <xf numFmtId="0" fontId="23" fillId="0" borderId="15" xfId="28" applyFont="1" applyBorder="1" applyAlignment="1">
      <alignment horizontal="center" vertical="center" wrapText="1"/>
    </xf>
    <xf numFmtId="0" fontId="48" fillId="0" borderId="0" xfId="28" applyFont="1" applyBorder="1"/>
    <xf numFmtId="0" fontId="23" fillId="0" borderId="0" xfId="28" applyFont="1"/>
    <xf numFmtId="0" fontId="49" fillId="0" borderId="0" xfId="28" applyFont="1"/>
    <xf numFmtId="164" fontId="30" fillId="0" borderId="0" xfId="28" applyNumberFormat="1" applyFont="1" applyFill="1" applyBorder="1" applyAlignment="1">
      <alignment horizontal="left" vertical="center" wrapText="1"/>
    </xf>
    <xf numFmtId="0" fontId="25" fillId="0" borderId="0" xfId="28" applyFont="1" applyBorder="1" applyAlignment="1">
      <alignment horizontal="center" vertical="center" wrapText="1"/>
    </xf>
    <xf numFmtId="49" fontId="40" fillId="33" borderId="11" xfId="0" applyNumberFormat="1" applyFont="1" applyFill="1" applyBorder="1" applyAlignment="1">
      <alignment horizontal="center" vertical="center"/>
    </xf>
    <xf numFmtId="164" fontId="40" fillId="45" borderId="11" xfId="28" applyNumberFormat="1" applyFont="1" applyFill="1" applyBorder="1" applyAlignment="1">
      <alignment horizontal="center" vertical="center"/>
    </xf>
    <xf numFmtId="164" fontId="40" fillId="36" borderId="11" xfId="28" applyNumberFormat="1" applyFont="1" applyFill="1" applyBorder="1" applyAlignment="1">
      <alignment horizontal="center" vertical="center"/>
    </xf>
    <xf numFmtId="164" fontId="23" fillId="35" borderId="11" xfId="28" applyNumberFormat="1" applyFont="1" applyFill="1" applyBorder="1" applyAlignment="1">
      <alignment horizontal="center" vertical="center"/>
    </xf>
    <xf numFmtId="49" fontId="40" fillId="33" borderId="11" xfId="28" applyNumberFormat="1" applyFont="1" applyFill="1" applyBorder="1" applyAlignment="1">
      <alignment horizontal="center" vertical="center"/>
    </xf>
    <xf numFmtId="0" fontId="3" fillId="0" borderId="0" xfId="28" applyFont="1"/>
    <xf numFmtId="0" fontId="40" fillId="24" borderId="13" xfId="28" applyFont="1" applyFill="1" applyBorder="1" applyAlignment="1">
      <alignment horizontal="center" vertical="center" wrapText="1"/>
    </xf>
    <xf numFmtId="0" fontId="40" fillId="33" borderId="13" xfId="28" applyFont="1" applyFill="1" applyBorder="1" applyAlignment="1">
      <alignment horizontal="center" vertical="center" wrapText="1"/>
    </xf>
    <xf numFmtId="0" fontId="23" fillId="24" borderId="13" xfId="28" applyFont="1" applyFill="1" applyBorder="1" applyAlignment="1">
      <alignment horizontal="center" vertical="center" wrapText="1"/>
    </xf>
    <xf numFmtId="164" fontId="40" fillId="33" borderId="11" xfId="28" applyNumberFormat="1" applyFont="1" applyFill="1" applyBorder="1" applyAlignment="1">
      <alignment horizontal="center" vertical="center"/>
    </xf>
    <xf numFmtId="0" fontId="40" fillId="36" borderId="11" xfId="28" applyFont="1" applyFill="1" applyBorder="1" applyAlignment="1">
      <alignment vertical="center" wrapText="1"/>
    </xf>
    <xf numFmtId="164" fontId="40" fillId="47" borderId="25" xfId="28" applyNumberFormat="1" applyFont="1" applyFill="1" applyBorder="1" applyAlignment="1">
      <alignment vertical="center"/>
    </xf>
    <xf numFmtId="164" fontId="40" fillId="47" borderId="13" xfId="28" applyNumberFormat="1" applyFont="1" applyFill="1" applyBorder="1" applyAlignment="1">
      <alignment vertical="center"/>
    </xf>
    <xf numFmtId="164" fontId="43" fillId="45" borderId="11" xfId="28" applyNumberFormat="1" applyFont="1" applyFill="1" applyBorder="1" applyAlignment="1">
      <alignment horizontal="center" vertical="center" wrapText="1"/>
    </xf>
    <xf numFmtId="164" fontId="43" fillId="45" borderId="11" xfId="28" applyNumberFormat="1" applyFont="1" applyFill="1" applyBorder="1" applyAlignment="1">
      <alignment horizontal="center" vertical="center"/>
    </xf>
    <xf numFmtId="0" fontId="43" fillId="33" borderId="0" xfId="28" applyFont="1" applyFill="1" applyBorder="1" applyAlignment="1">
      <alignment horizontal="left" vertical="center" wrapText="1"/>
    </xf>
    <xf numFmtId="49" fontId="43" fillId="33" borderId="11" xfId="0" applyNumberFormat="1" applyFont="1" applyFill="1" applyBorder="1" applyAlignment="1">
      <alignment horizontal="center" vertical="center" wrapText="1"/>
    </xf>
    <xf numFmtId="49" fontId="43" fillId="33" borderId="11" xfId="0" applyNumberFormat="1" applyFont="1" applyFill="1" applyBorder="1" applyAlignment="1">
      <alignment vertical="center"/>
    </xf>
    <xf numFmtId="0" fontId="43" fillId="33" borderId="11" xfId="28" applyFont="1" applyFill="1" applyBorder="1" applyAlignment="1">
      <alignment horizontal="left" vertical="center" wrapText="1"/>
    </xf>
    <xf numFmtId="0" fontId="43" fillId="0" borderId="11" xfId="28" applyFont="1" applyBorder="1" applyAlignment="1">
      <alignment wrapText="1"/>
    </xf>
    <xf numFmtId="49" fontId="43" fillId="33" borderId="15" xfId="0" applyNumberFormat="1" applyFont="1" applyFill="1" applyBorder="1" applyAlignment="1">
      <alignment vertical="center"/>
    </xf>
    <xf numFmtId="0" fontId="43" fillId="33" borderId="15" xfId="28" applyFont="1" applyFill="1" applyBorder="1" applyAlignment="1">
      <alignment vertical="center" wrapText="1"/>
    </xf>
    <xf numFmtId="0" fontId="43" fillId="46" borderId="11" xfId="28" applyFont="1" applyFill="1" applyBorder="1" applyAlignment="1">
      <alignment horizontal="center" vertical="center" wrapText="1"/>
    </xf>
    <xf numFmtId="164" fontId="43" fillId="46" borderId="11" xfId="28" applyNumberFormat="1" applyFont="1" applyFill="1" applyBorder="1" applyAlignment="1">
      <alignment horizontal="center" vertical="center" wrapText="1"/>
    </xf>
    <xf numFmtId="0" fontId="43" fillId="36" borderId="11" xfId="28" applyFont="1" applyFill="1" applyBorder="1" applyAlignment="1">
      <alignment vertical="center" wrapText="1"/>
    </xf>
    <xf numFmtId="0" fontId="43" fillId="33" borderId="11" xfId="28" applyFont="1" applyFill="1" applyBorder="1" applyAlignment="1">
      <alignment vertical="center" wrapText="1"/>
    </xf>
    <xf numFmtId="0" fontId="43" fillId="36" borderId="11" xfId="28" applyFont="1" applyFill="1" applyBorder="1" applyAlignment="1" applyProtection="1">
      <alignment horizontal="center" vertical="center" wrapText="1"/>
      <protection locked="0"/>
    </xf>
    <xf numFmtId="164" fontId="43" fillId="36" borderId="11" xfId="0" applyNumberFormat="1" applyFont="1" applyFill="1" applyBorder="1" applyAlignment="1">
      <alignment horizontal="center" vertical="center"/>
    </xf>
    <xf numFmtId="164" fontId="43" fillId="45" borderId="11" xfId="0" applyNumberFormat="1" applyFont="1" applyFill="1" applyBorder="1" applyAlignment="1">
      <alignment horizontal="center" vertical="center"/>
    </xf>
    <xf numFmtId="1" fontId="43" fillId="42" borderId="11" xfId="0" applyNumberFormat="1" applyFont="1" applyFill="1" applyBorder="1" applyAlignment="1">
      <alignment horizontal="center" vertical="center"/>
    </xf>
    <xf numFmtId="0" fontId="50" fillId="33" borderId="11" xfId="28" applyFont="1" applyFill="1" applyBorder="1" applyAlignment="1">
      <alignment horizontal="center" vertical="center" wrapText="1"/>
    </xf>
    <xf numFmtId="164" fontId="31" fillId="36" borderId="11" xfId="28" applyNumberFormat="1" applyFont="1" applyFill="1" applyBorder="1" applyAlignment="1">
      <alignment horizontal="center" vertical="center" wrapText="1"/>
    </xf>
    <xf numFmtId="0" fontId="52" fillId="0" borderId="0" xfId="0" applyFont="1" applyBorder="1" applyAlignment="1">
      <alignment vertical="top"/>
    </xf>
    <xf numFmtId="0" fontId="52" fillId="0" borderId="0" xfId="0" applyFont="1" applyBorder="1" applyAlignment="1">
      <alignment horizontal="center" vertical="top"/>
    </xf>
    <xf numFmtId="14" fontId="3" fillId="0" borderId="0" xfId="0" applyNumberFormat="1" applyFont="1" applyAlignment="1">
      <alignment vertical="center"/>
    </xf>
    <xf numFmtId="0" fontId="23" fillId="0" borderId="0" xfId="0" applyFont="1" applyBorder="1" applyAlignment="1">
      <alignment vertical="top"/>
    </xf>
    <xf numFmtId="0" fontId="52" fillId="0" borderId="0" xfId="0" applyFont="1" applyBorder="1"/>
    <xf numFmtId="0" fontId="39" fillId="0" borderId="0" xfId="0" applyFont="1" applyAlignment="1">
      <alignment vertical="top"/>
    </xf>
    <xf numFmtId="165" fontId="51" fillId="0" borderId="0" xfId="49" applyNumberFormat="1" applyAlignment="1">
      <alignment vertical="top"/>
    </xf>
    <xf numFmtId="0" fontId="39" fillId="0" borderId="0" xfId="0" applyFont="1" applyAlignment="1">
      <alignment horizontal="center" vertical="top"/>
    </xf>
    <xf numFmtId="0" fontId="39" fillId="0" borderId="0" xfId="0" applyFont="1" applyAlignment="1">
      <alignment vertical="center"/>
    </xf>
    <xf numFmtId="0" fontId="39" fillId="0" borderId="0" xfId="0" applyFont="1" applyBorder="1" applyAlignment="1">
      <alignment vertical="top"/>
    </xf>
    <xf numFmtId="0" fontId="27" fillId="0" borderId="11" xfId="28" applyFont="1" applyBorder="1" applyAlignment="1">
      <alignment horizontal="center" vertical="center" wrapText="1"/>
    </xf>
    <xf numFmtId="0" fontId="27" fillId="36" borderId="11" xfId="28" applyFont="1" applyFill="1" applyBorder="1" applyAlignment="1">
      <alignment horizontal="center" vertical="center"/>
    </xf>
    <xf numFmtId="0" fontId="27" fillId="26" borderId="11" xfId="28" applyFont="1" applyFill="1" applyBorder="1" applyAlignment="1">
      <alignment horizontal="center" vertical="center" wrapText="1"/>
    </xf>
    <xf numFmtId="0" fontId="27" fillId="35" borderId="11" xfId="28" applyFont="1" applyFill="1" applyBorder="1" applyAlignment="1">
      <alignment horizontal="center" vertical="center" wrapText="1"/>
    </xf>
    <xf numFmtId="49" fontId="55" fillId="36" borderId="11" xfId="28" applyNumberFormat="1" applyFont="1" applyFill="1" applyBorder="1" applyAlignment="1">
      <alignment horizontal="center" vertical="center" wrapText="1"/>
    </xf>
    <xf numFmtId="49" fontId="55" fillId="36" borderId="11" xfId="28" applyNumberFormat="1" applyFont="1" applyFill="1" applyBorder="1" applyAlignment="1">
      <alignment horizontal="center" vertical="center"/>
    </xf>
    <xf numFmtId="0" fontId="28" fillId="26" borderId="11" xfId="28" applyFont="1" applyFill="1" applyBorder="1" applyAlignment="1">
      <alignment horizontal="center" vertical="top" wrapText="1"/>
    </xf>
    <xf numFmtId="0" fontId="27" fillId="36" borderId="11" xfId="28" applyFont="1" applyFill="1" applyBorder="1" applyAlignment="1">
      <alignment horizontal="center" vertical="center" wrapText="1"/>
    </xf>
    <xf numFmtId="0" fontId="27" fillId="26" borderId="11" xfId="28" applyFont="1" applyFill="1" applyBorder="1" applyAlignment="1">
      <alignment horizontal="center" vertical="top" wrapText="1"/>
    </xf>
    <xf numFmtId="0" fontId="55" fillId="36" borderId="11" xfId="28" applyFont="1" applyFill="1" applyBorder="1" applyAlignment="1">
      <alignment horizontal="center" vertical="center" wrapText="1"/>
    </xf>
    <xf numFmtId="0" fontId="27" fillId="0" borderId="11" xfId="28" applyFont="1" applyFill="1" applyBorder="1" applyAlignment="1">
      <alignment horizontal="center" vertical="center" wrapText="1"/>
    </xf>
    <xf numFmtId="0" fontId="27" fillId="28" borderId="11" xfId="28" applyFont="1" applyFill="1" applyBorder="1" applyAlignment="1">
      <alignment horizontal="center" vertical="center" wrapText="1"/>
    </xf>
    <xf numFmtId="0" fontId="27" fillId="28" borderId="11" xfId="28" applyFont="1" applyFill="1" applyBorder="1" applyAlignment="1">
      <alignment horizontal="center" vertical="top" wrapText="1"/>
    </xf>
    <xf numFmtId="0" fontId="27" fillId="27" borderId="11" xfId="28" applyFont="1" applyFill="1" applyBorder="1" applyAlignment="1">
      <alignment horizontal="center" vertical="center" wrapText="1"/>
    </xf>
    <xf numFmtId="0" fontId="27" fillId="24" borderId="11" xfId="28" applyFont="1" applyFill="1" applyBorder="1" applyAlignment="1">
      <alignment horizontal="center" vertical="center" wrapText="1"/>
    </xf>
    <xf numFmtId="0" fontId="27" fillId="0" borderId="11" xfId="28" applyFont="1" applyFill="1" applyBorder="1" applyAlignment="1">
      <alignment horizontal="center" vertical="center"/>
    </xf>
    <xf numFmtId="0" fontId="55" fillId="24" borderId="11" xfId="0" applyFont="1" applyFill="1" applyBorder="1" applyAlignment="1">
      <alignment horizontal="center" vertical="center"/>
    </xf>
    <xf numFmtId="0" fontId="55" fillId="24" borderId="11" xfId="0" applyFont="1" applyFill="1" applyBorder="1" applyAlignment="1">
      <alignment horizontal="center" vertical="center" wrapText="1"/>
    </xf>
    <xf numFmtId="0" fontId="55" fillId="0" borderId="11" xfId="28" applyFont="1" applyFill="1" applyBorder="1" applyAlignment="1">
      <alignment horizontal="center" vertical="center"/>
    </xf>
    <xf numFmtId="0" fontId="55" fillId="42" borderId="11" xfId="0" applyFont="1" applyFill="1" applyBorder="1" applyAlignment="1">
      <alignment horizontal="center" vertical="center" wrapText="1"/>
    </xf>
    <xf numFmtId="0" fontId="55" fillId="31" borderId="11" xfId="0" applyFont="1" applyFill="1" applyBorder="1" applyAlignment="1">
      <alignment horizontal="center" vertical="center" wrapText="1"/>
    </xf>
    <xf numFmtId="0" fontId="55" fillId="42" borderId="11" xfId="0" applyFont="1" applyFill="1" applyBorder="1" applyAlignment="1">
      <alignment horizontal="center" vertical="center"/>
    </xf>
    <xf numFmtId="0" fontId="55" fillId="43" borderId="11" xfId="0" applyFont="1" applyFill="1" applyBorder="1" applyAlignment="1">
      <alignment horizontal="center" vertical="center"/>
    </xf>
    <xf numFmtId="0" fontId="56" fillId="42" borderId="11" xfId="0" applyFont="1" applyFill="1" applyBorder="1" applyAlignment="1">
      <alignment horizontal="center" vertical="center" wrapText="1"/>
    </xf>
    <xf numFmtId="0" fontId="40" fillId="37" borderId="11" xfId="28" applyFont="1" applyFill="1" applyBorder="1" applyAlignment="1">
      <alignment horizontal="center" vertical="center" wrapText="1"/>
    </xf>
    <xf numFmtId="0" fontId="27" fillId="36" borderId="11" xfId="28" applyFont="1" applyFill="1" applyBorder="1" applyAlignment="1">
      <alignment horizontal="center" vertical="center" wrapText="1"/>
    </xf>
    <xf numFmtId="164" fontId="23" fillId="45" borderId="11" xfId="28" applyNumberFormat="1" applyFont="1" applyFill="1" applyBorder="1" applyAlignment="1">
      <alignment horizontal="center" vertical="center" wrapText="1"/>
    </xf>
    <xf numFmtId="0" fontId="23" fillId="46" borderId="11" xfId="28" applyFont="1" applyFill="1" applyBorder="1" applyAlignment="1">
      <alignment horizontal="center" vertical="center" wrapText="1"/>
    </xf>
    <xf numFmtId="49" fontId="22" fillId="56" borderId="11" xfId="28" applyNumberFormat="1" applyFont="1" applyFill="1" applyBorder="1" applyAlignment="1">
      <alignment horizontal="center" vertical="center"/>
    </xf>
    <xf numFmtId="49" fontId="22" fillId="56" borderId="11" xfId="28" applyNumberFormat="1" applyFont="1" applyFill="1" applyBorder="1" applyAlignment="1">
      <alignment horizontal="center" vertical="top"/>
    </xf>
    <xf numFmtId="0" fontId="23" fillId="58" borderId="11" xfId="28" applyFont="1" applyFill="1" applyBorder="1"/>
    <xf numFmtId="49" fontId="22" fillId="56" borderId="11" xfId="28" applyNumberFormat="1" applyFont="1" applyFill="1" applyBorder="1" applyAlignment="1">
      <alignment vertical="center"/>
    </xf>
    <xf numFmtId="49" fontId="41" fillId="57" borderId="11" xfId="0" applyNumberFormat="1" applyFont="1" applyFill="1" applyBorder="1" applyAlignment="1">
      <alignment vertical="center"/>
    </xf>
    <xf numFmtId="49" fontId="41" fillId="57" borderId="11" xfId="0" applyNumberFormat="1" applyFont="1" applyFill="1" applyBorder="1" applyAlignment="1">
      <alignment horizontal="center" vertical="center"/>
    </xf>
    <xf numFmtId="49" fontId="41" fillId="57" borderId="11" xfId="0" applyNumberFormat="1" applyFont="1" applyFill="1" applyBorder="1" applyAlignment="1">
      <alignment horizontal="center" vertical="top"/>
    </xf>
    <xf numFmtId="0" fontId="23" fillId="24" borderId="15" xfId="28" applyFont="1" applyFill="1" applyBorder="1" applyAlignment="1">
      <alignment horizontal="left" vertical="center" wrapText="1"/>
    </xf>
    <xf numFmtId="164" fontId="23" fillId="45" borderId="11" xfId="28" applyNumberFormat="1" applyFont="1" applyFill="1" applyBorder="1" applyAlignment="1">
      <alignment horizontal="center" vertical="center" wrapText="1"/>
    </xf>
    <xf numFmtId="0" fontId="40" fillId="36" borderId="11" xfId="28" applyFont="1" applyFill="1" applyBorder="1" applyAlignment="1">
      <alignment horizontal="center" vertical="center" wrapText="1"/>
    </xf>
    <xf numFmtId="164" fontId="23" fillId="45" borderId="11" xfId="28" applyNumberFormat="1" applyFont="1" applyFill="1" applyBorder="1" applyAlignment="1">
      <alignment horizontal="center" vertical="center"/>
    </xf>
    <xf numFmtId="164" fontId="40" fillId="36" borderId="11" xfId="28" applyNumberFormat="1" applyFont="1" applyFill="1" applyBorder="1" applyAlignment="1">
      <alignment horizontal="center" vertical="center"/>
    </xf>
    <xf numFmtId="164" fontId="41" fillId="17" borderId="11" xfId="0" applyNumberFormat="1" applyFont="1" applyFill="1" applyBorder="1" applyAlignment="1">
      <alignment horizontal="center" vertical="center"/>
    </xf>
    <xf numFmtId="164" fontId="41" fillId="8" borderId="11" xfId="0" applyNumberFormat="1" applyFont="1" applyFill="1" applyBorder="1" applyAlignment="1">
      <alignment horizontal="center" vertical="center"/>
    </xf>
    <xf numFmtId="0" fontId="40" fillId="36" borderId="11" xfId="28" applyFont="1" applyFill="1" applyBorder="1" applyAlignment="1">
      <alignment vertical="center" wrapText="1"/>
    </xf>
    <xf numFmtId="0" fontId="40" fillId="33" borderId="11" xfId="28" applyFont="1" applyFill="1" applyBorder="1" applyAlignment="1">
      <alignment horizontal="center" vertical="center"/>
    </xf>
    <xf numFmtId="0" fontId="25" fillId="0" borderId="0" xfId="28" applyFont="1" applyAlignment="1">
      <alignment horizontal="left" wrapText="1"/>
    </xf>
    <xf numFmtId="0" fontId="23" fillId="36" borderId="11" xfId="28" applyFont="1" applyFill="1" applyBorder="1" applyAlignment="1">
      <alignment horizontal="center" vertical="center" wrapText="1"/>
    </xf>
    <xf numFmtId="0" fontId="47" fillId="36" borderId="11" xfId="28" applyFont="1" applyFill="1" applyBorder="1" applyAlignment="1">
      <alignment horizontal="center" vertical="center" wrapText="1"/>
    </xf>
    <xf numFmtId="49" fontId="23" fillId="33" borderId="11" xfId="28" applyNumberFormat="1" applyFont="1" applyFill="1" applyBorder="1" applyAlignment="1">
      <alignment horizontal="center" vertical="center"/>
    </xf>
    <xf numFmtId="0" fontId="23" fillId="24" borderId="11" xfId="28" applyFont="1" applyFill="1" applyBorder="1" applyAlignment="1">
      <alignment horizontal="center" vertical="center"/>
    </xf>
    <xf numFmtId="1" fontId="23" fillId="42" borderId="11" xfId="0" applyNumberFormat="1" applyFont="1" applyFill="1" applyBorder="1" applyAlignment="1">
      <alignment horizontal="center" vertical="center"/>
    </xf>
    <xf numFmtId="49" fontId="29" fillId="33" borderId="11" xfId="0" applyNumberFormat="1" applyFont="1" applyFill="1" applyBorder="1" applyAlignment="1">
      <alignment vertical="center"/>
    </xf>
    <xf numFmtId="49" fontId="29" fillId="33" borderId="11" xfId="28" applyNumberFormat="1" applyFont="1" applyFill="1" applyBorder="1" applyAlignment="1">
      <alignment vertical="center" wrapText="1"/>
    </xf>
    <xf numFmtId="49" fontId="23" fillId="0" borderId="11" xfId="28" applyNumberFormat="1" applyFont="1" applyFill="1" applyBorder="1" applyAlignment="1">
      <alignment horizontal="center" vertical="center" wrapText="1"/>
    </xf>
    <xf numFmtId="0" fontId="23" fillId="36" borderId="11" xfId="28" applyFont="1" applyFill="1" applyBorder="1" applyAlignment="1">
      <alignment horizontal="left" vertical="center" wrapText="1"/>
    </xf>
    <xf numFmtId="0" fontId="40" fillId="35" borderId="11" xfId="28" applyFont="1" applyFill="1" applyBorder="1" applyAlignment="1">
      <alignment horizontal="center" vertical="center" wrapText="1"/>
    </xf>
    <xf numFmtId="164" fontId="23" fillId="36" borderId="11" xfId="28" applyNumberFormat="1" applyFont="1" applyFill="1" applyBorder="1" applyAlignment="1">
      <alignment horizontal="center" vertical="center"/>
    </xf>
    <xf numFmtId="164" fontId="40" fillId="45" borderId="11" xfId="28" applyNumberFormat="1" applyFont="1" applyFill="1" applyBorder="1" applyAlignment="1">
      <alignment horizontal="center" vertical="center"/>
    </xf>
    <xf numFmtId="164" fontId="23" fillId="35" borderId="15" xfId="28" applyNumberFormat="1" applyFont="1" applyFill="1" applyBorder="1" applyAlignment="1">
      <alignment vertical="center"/>
    </xf>
    <xf numFmtId="164" fontId="23" fillId="35" borderId="13" xfId="28" applyNumberFormat="1" applyFont="1" applyFill="1" applyBorder="1" applyAlignment="1">
      <alignment vertical="center"/>
    </xf>
    <xf numFmtId="164" fontId="23" fillId="0" borderId="11" xfId="28" applyNumberFormat="1" applyFont="1" applyFill="1" applyBorder="1" applyAlignment="1">
      <alignment horizontal="center" vertical="center"/>
    </xf>
    <xf numFmtId="0" fontId="25" fillId="0" borderId="0" xfId="28" applyFont="1" applyAlignment="1">
      <alignment horizontal="center"/>
    </xf>
    <xf numFmtId="164" fontId="23" fillId="45" borderId="11" xfId="28" applyNumberFormat="1" applyFont="1" applyFill="1" applyBorder="1" applyAlignment="1">
      <alignment horizontal="center" vertical="center"/>
    </xf>
    <xf numFmtId="164" fontId="40" fillId="36" borderId="11" xfId="28" applyNumberFormat="1" applyFont="1" applyFill="1" applyBorder="1" applyAlignment="1">
      <alignment horizontal="center" vertical="center"/>
    </xf>
    <xf numFmtId="164" fontId="23" fillId="35" borderId="11" xfId="28" applyNumberFormat="1" applyFont="1" applyFill="1" applyBorder="1" applyAlignment="1">
      <alignment horizontal="center" vertical="center"/>
    </xf>
    <xf numFmtId="164" fontId="23" fillId="36" borderId="13" xfId="28" applyNumberFormat="1" applyFont="1" applyFill="1" applyBorder="1" applyAlignment="1">
      <alignment horizontal="center" vertical="center"/>
    </xf>
    <xf numFmtId="164" fontId="23" fillId="45" borderId="13" xfId="28" applyNumberFormat="1" applyFont="1" applyFill="1" applyBorder="1" applyAlignment="1">
      <alignment horizontal="center" vertical="center" wrapText="1"/>
    </xf>
    <xf numFmtId="0" fontId="40" fillId="33" borderId="15" xfId="28" applyFont="1" applyFill="1" applyBorder="1" applyAlignment="1">
      <alignment horizontal="center" vertical="center"/>
    </xf>
    <xf numFmtId="0" fontId="40" fillId="37" borderId="11" xfId="28" applyFont="1" applyFill="1" applyBorder="1" applyAlignment="1">
      <alignment horizontal="center" vertical="center" wrapText="1"/>
    </xf>
    <xf numFmtId="164" fontId="23" fillId="36" borderId="13" xfId="28" applyNumberFormat="1" applyFont="1" applyFill="1" applyBorder="1" applyAlignment="1">
      <alignment horizontal="center" vertical="center" wrapText="1"/>
    </xf>
    <xf numFmtId="0" fontId="55" fillId="36" borderId="11" xfId="28" applyFont="1" applyFill="1" applyBorder="1" applyAlignment="1">
      <alignment horizontal="center" vertical="center" wrapText="1"/>
    </xf>
    <xf numFmtId="164" fontId="23" fillId="0" borderId="13" xfId="28" applyNumberFormat="1" applyFont="1" applyFill="1" applyBorder="1" applyAlignment="1">
      <alignment horizontal="center" vertical="center"/>
    </xf>
    <xf numFmtId="164" fontId="23" fillId="36" borderId="11" xfId="28" applyNumberFormat="1" applyFont="1" applyFill="1" applyBorder="1" applyAlignment="1">
      <alignment horizontal="center" vertical="center"/>
    </xf>
    <xf numFmtId="0" fontId="57" fillId="0" borderId="11" xfId="28" applyFont="1" applyBorder="1" applyAlignment="1">
      <alignment horizontal="center"/>
    </xf>
    <xf numFmtId="0" fontId="3" fillId="36" borderId="0" xfId="28" applyFont="1" applyFill="1" applyAlignment="1"/>
    <xf numFmtId="2" fontId="3" fillId="0" borderId="0" xfId="28" applyNumberFormat="1" applyFont="1" applyFill="1" applyBorder="1" applyAlignment="1">
      <alignment horizontal="center" vertical="center"/>
    </xf>
    <xf numFmtId="0" fontId="23" fillId="24" borderId="15" xfId="28" applyFont="1" applyFill="1" applyBorder="1" applyAlignment="1">
      <alignment horizontal="center" vertical="center"/>
    </xf>
    <xf numFmtId="0" fontId="3" fillId="0" borderId="0" xfId="28" applyFont="1" applyAlignment="1">
      <alignment wrapText="1"/>
    </xf>
    <xf numFmtId="0" fontId="3" fillId="0" borderId="0" xfId="28" applyFont="1" applyAlignment="1">
      <alignment horizontal="left" wrapText="1"/>
    </xf>
    <xf numFmtId="0" fontId="40" fillId="37" borderId="25" xfId="28" applyFont="1" applyFill="1" applyBorder="1" applyAlignment="1">
      <alignment vertical="center" wrapText="1"/>
    </xf>
    <xf numFmtId="0" fontId="3" fillId="0" borderId="0" xfId="28" applyFont="1" applyBorder="1"/>
    <xf numFmtId="0" fontId="3" fillId="0" borderId="0" xfId="28" applyFont="1" applyAlignment="1">
      <alignment horizontal="left"/>
    </xf>
    <xf numFmtId="0" fontId="40" fillId="37" borderId="13" xfId="28" applyFont="1" applyFill="1" applyBorder="1" applyAlignment="1">
      <alignment vertical="center" wrapText="1"/>
    </xf>
    <xf numFmtId="164" fontId="39" fillId="0" borderId="0" xfId="0" applyNumberFormat="1" applyFont="1" applyAlignment="1">
      <alignment vertical="center"/>
    </xf>
    <xf numFmtId="14" fontId="23" fillId="0" borderId="0" xfId="0" applyNumberFormat="1" applyFont="1" applyAlignment="1">
      <alignment vertical="center"/>
    </xf>
    <xf numFmtId="0" fontId="27" fillId="36" borderId="13" xfId="28" applyFont="1" applyFill="1" applyBorder="1" applyAlignment="1">
      <alignment horizontal="center" vertical="center" wrapText="1"/>
    </xf>
    <xf numFmtId="164" fontId="23" fillId="45" borderId="13" xfId="28" applyNumberFormat="1" applyFont="1" applyFill="1" applyBorder="1" applyAlignment="1">
      <alignment horizontal="center" vertical="center"/>
    </xf>
    <xf numFmtId="0" fontId="23" fillId="33" borderId="11" xfId="28" applyFont="1" applyFill="1" applyBorder="1" applyAlignment="1">
      <alignment vertical="top" wrapText="1"/>
    </xf>
    <xf numFmtId="49" fontId="23" fillId="33" borderId="11" xfId="0" applyNumberFormat="1" applyFont="1" applyFill="1" applyBorder="1" applyAlignment="1">
      <alignment horizontal="center" vertical="center"/>
    </xf>
    <xf numFmtId="164" fontId="23" fillId="46" borderId="11" xfId="28" applyNumberFormat="1" applyFont="1" applyFill="1" applyBorder="1" applyAlignment="1">
      <alignment horizontal="center" vertical="center" wrapText="1"/>
    </xf>
    <xf numFmtId="0" fontId="23" fillId="37" borderId="11" xfId="28" applyFont="1" applyFill="1" applyBorder="1" applyAlignment="1">
      <alignment horizontal="center" vertical="center" wrapText="1"/>
    </xf>
    <xf numFmtId="0" fontId="23" fillId="45" borderId="11" xfId="0" applyFont="1" applyFill="1" applyBorder="1" applyAlignment="1">
      <alignment horizontal="center" vertical="center" wrapText="1"/>
    </xf>
    <xf numFmtId="164" fontId="23" fillId="35" borderId="11" xfId="28" applyNumberFormat="1" applyFont="1" applyFill="1" applyBorder="1" applyAlignment="1">
      <alignment horizontal="center" vertical="center"/>
    </xf>
    <xf numFmtId="164" fontId="30" fillId="0" borderId="0" xfId="28" applyNumberFormat="1" applyFont="1" applyFill="1" applyBorder="1" applyAlignment="1">
      <alignment horizontal="left" vertical="center" wrapText="1"/>
    </xf>
    <xf numFmtId="0" fontId="23" fillId="33" borderId="11" xfId="28" applyFont="1" applyFill="1" applyBorder="1" applyAlignment="1">
      <alignment horizontal="left" vertical="center" wrapText="1"/>
    </xf>
    <xf numFmtId="164" fontId="23" fillId="45" borderId="13" xfId="28" applyNumberFormat="1" applyFont="1" applyFill="1" applyBorder="1" applyAlignment="1">
      <alignment horizontal="center" vertical="center" wrapText="1"/>
    </xf>
    <xf numFmtId="164" fontId="23" fillId="36" borderId="13" xfId="28" applyNumberFormat="1" applyFont="1" applyFill="1" applyBorder="1" applyAlignment="1">
      <alignment horizontal="center" vertical="center"/>
    </xf>
    <xf numFmtId="0" fontId="23" fillId="24" borderId="15" xfId="28" applyFont="1" applyFill="1" applyBorder="1" applyAlignment="1">
      <alignment horizontal="left" vertical="center" wrapText="1"/>
    </xf>
    <xf numFmtId="164" fontId="23" fillId="45" borderId="11" xfId="28" applyNumberFormat="1" applyFont="1" applyFill="1" applyBorder="1" applyAlignment="1">
      <alignment horizontal="center" vertical="center"/>
    </xf>
    <xf numFmtId="164" fontId="57" fillId="36" borderId="13" xfId="28" applyNumberFormat="1" applyFont="1" applyFill="1" applyBorder="1" applyAlignment="1">
      <alignment horizontal="center" vertical="center" wrapText="1"/>
    </xf>
    <xf numFmtId="0" fontId="25" fillId="0" borderId="0" xfId="28" applyFont="1" applyAlignment="1">
      <alignment horizontal="center"/>
    </xf>
    <xf numFmtId="0" fontId="3" fillId="0" borderId="0" xfId="28" applyFont="1" applyBorder="1" applyAlignment="1">
      <alignment horizontal="center" vertical="center" wrapText="1"/>
    </xf>
    <xf numFmtId="0" fontId="23" fillId="45" borderId="0" xfId="28" applyFont="1" applyFill="1" applyAlignment="1">
      <alignment horizontal="center"/>
    </xf>
    <xf numFmtId="0" fontId="40" fillId="24" borderId="11" xfId="28" applyFont="1" applyFill="1" applyBorder="1" applyAlignment="1">
      <alignment vertical="center"/>
    </xf>
    <xf numFmtId="164" fontId="23" fillId="45" borderId="0" xfId="28" applyNumberFormat="1" applyFont="1" applyFill="1" applyBorder="1" applyAlignment="1">
      <alignment horizontal="center" vertical="center"/>
    </xf>
    <xf numFmtId="49" fontId="3" fillId="33" borderId="11" xfId="0" applyNumberFormat="1" applyFont="1" applyFill="1" applyBorder="1" applyAlignment="1">
      <alignment horizontal="center" vertical="center" wrapText="1"/>
    </xf>
    <xf numFmtId="49" fontId="39" fillId="33" borderId="11" xfId="0" applyNumberFormat="1" applyFont="1" applyFill="1" applyBorder="1" applyAlignment="1">
      <alignment vertical="center" wrapText="1"/>
    </xf>
    <xf numFmtId="0" fontId="3" fillId="45" borderId="0" xfId="28" applyFont="1" applyFill="1" applyAlignment="1">
      <alignment vertical="center"/>
    </xf>
    <xf numFmtId="0" fontId="23" fillId="52" borderId="27" xfId="28" applyFont="1" applyFill="1" applyBorder="1" applyAlignment="1">
      <alignment vertical="center" wrapText="1"/>
    </xf>
    <xf numFmtId="49" fontId="39" fillId="33" borderId="15" xfId="0" applyNumberFormat="1" applyFont="1" applyFill="1" applyBorder="1" applyAlignment="1">
      <alignment vertical="center" wrapText="1"/>
    </xf>
    <xf numFmtId="0" fontId="23" fillId="33" borderId="15" xfId="28" applyFont="1" applyFill="1" applyBorder="1" applyAlignment="1">
      <alignment wrapText="1"/>
    </xf>
    <xf numFmtId="49" fontId="29" fillId="33" borderId="11" xfId="0" applyNumberFormat="1" applyFont="1" applyFill="1" applyBorder="1" applyAlignment="1">
      <alignment horizontal="left" vertical="center" wrapText="1"/>
    </xf>
    <xf numFmtId="0" fontId="23" fillId="0" borderId="11" xfId="28" applyFont="1" applyBorder="1" applyAlignment="1">
      <alignment vertical="top" wrapText="1"/>
    </xf>
    <xf numFmtId="0" fontId="40" fillId="37" borderId="11" xfId="28" applyFont="1" applyFill="1" applyBorder="1" applyAlignment="1">
      <alignment horizontal="center" vertical="center" wrapText="1"/>
    </xf>
    <xf numFmtId="0" fontId="40" fillId="0" borderId="11" xfId="28" applyFont="1" applyFill="1" applyBorder="1" applyAlignment="1">
      <alignment vertical="center" wrapText="1"/>
    </xf>
    <xf numFmtId="0" fontId="40" fillId="37" borderId="11" xfId="28" applyFont="1" applyFill="1" applyBorder="1" applyAlignment="1">
      <alignment vertical="center" wrapText="1"/>
    </xf>
    <xf numFmtId="0" fontId="60" fillId="0" borderId="0" xfId="28" applyFont="1"/>
    <xf numFmtId="0" fontId="60" fillId="0" borderId="0" xfId="28" applyFont="1" applyAlignment="1">
      <alignment wrapText="1"/>
    </xf>
    <xf numFmtId="0" fontId="60" fillId="0" borderId="0" xfId="28" applyFont="1" applyBorder="1"/>
    <xf numFmtId="0" fontId="40" fillId="29" borderId="11" xfId="28" applyFont="1" applyFill="1" applyBorder="1" applyAlignment="1">
      <alignment vertical="center" wrapText="1"/>
    </xf>
    <xf numFmtId="164" fontId="23" fillId="44" borderId="11" xfId="28" applyNumberFormat="1" applyFont="1" applyFill="1" applyBorder="1" applyAlignment="1">
      <alignment horizontal="center" vertical="center" wrapText="1"/>
    </xf>
    <xf numFmtId="0" fontId="61" fillId="36" borderId="0" xfId="28" applyFont="1" applyFill="1" applyAlignment="1">
      <alignment wrapText="1"/>
    </xf>
    <xf numFmtId="0" fontId="60" fillId="0" borderId="26" xfId="28" applyFont="1" applyBorder="1" applyAlignment="1">
      <alignment vertical="top" wrapText="1"/>
    </xf>
    <xf numFmtId="0" fontId="60" fillId="0" borderId="0" xfId="28" applyFont="1" applyAlignment="1">
      <alignment vertical="top" wrapText="1"/>
    </xf>
    <xf numFmtId="0" fontId="61" fillId="0" borderId="26" xfId="28" applyFont="1" applyBorder="1" applyAlignment="1">
      <alignment wrapText="1"/>
    </xf>
    <xf numFmtId="0" fontId="61" fillId="0" borderId="0" xfId="28" applyFont="1" applyAlignment="1">
      <alignment wrapText="1"/>
    </xf>
    <xf numFmtId="0" fontId="61" fillId="0" borderId="26" xfId="28" applyFont="1" applyBorder="1" applyAlignment="1">
      <alignment vertical="top" wrapText="1"/>
    </xf>
    <xf numFmtId="0" fontId="27" fillId="35" borderId="11" xfId="28" applyFont="1" applyFill="1" applyBorder="1" applyAlignment="1">
      <alignment horizontal="center" vertical="center" wrapText="1"/>
    </xf>
    <xf numFmtId="164" fontId="23" fillId="35" borderId="11" xfId="28" applyNumberFormat="1" applyFont="1" applyFill="1" applyBorder="1" applyAlignment="1">
      <alignment horizontal="center" vertical="center"/>
    </xf>
    <xf numFmtId="0" fontId="40" fillId="35" borderId="11" xfId="28" applyFont="1" applyFill="1" applyBorder="1" applyAlignment="1">
      <alignment horizontal="center" vertical="center" wrapText="1"/>
    </xf>
    <xf numFmtId="164" fontId="23" fillId="44" borderId="11" xfId="28" applyNumberFormat="1" applyFont="1" applyFill="1" applyBorder="1" applyAlignment="1">
      <alignment horizontal="center" vertical="center" wrapText="1"/>
    </xf>
    <xf numFmtId="0" fontId="61" fillId="0" borderId="0" xfId="28" applyFont="1" applyBorder="1" applyAlignment="1">
      <alignment wrapText="1"/>
    </xf>
    <xf numFmtId="0" fontId="23" fillId="24" borderId="15" xfId="28" applyFont="1" applyFill="1" applyBorder="1" applyAlignment="1">
      <alignment horizontal="left" vertical="center" wrapText="1"/>
    </xf>
    <xf numFmtId="0" fontId="40" fillId="33" borderId="15" xfId="28" applyFont="1" applyFill="1" applyBorder="1" applyAlignment="1">
      <alignment horizontal="center" vertical="center"/>
    </xf>
    <xf numFmtId="164" fontId="40" fillId="36" borderId="11" xfId="28" applyNumberFormat="1" applyFont="1" applyFill="1" applyBorder="1" applyAlignment="1">
      <alignment horizontal="center" vertical="center"/>
    </xf>
    <xf numFmtId="0" fontId="25" fillId="0" borderId="0" xfId="28" applyFont="1" applyAlignment="1">
      <alignment horizontal="left" wrapText="1"/>
    </xf>
    <xf numFmtId="0" fontId="63" fillId="0" borderId="0" xfId="28" applyFont="1"/>
    <xf numFmtId="0" fontId="60" fillId="36" borderId="26" xfId="28" applyFont="1" applyFill="1" applyBorder="1" applyAlignment="1"/>
    <xf numFmtId="0" fontId="60" fillId="36" borderId="0" xfId="28" applyFont="1" applyFill="1" applyAlignment="1"/>
    <xf numFmtId="0" fontId="25" fillId="36" borderId="26" xfId="28" applyFont="1" applyFill="1" applyBorder="1" applyAlignment="1"/>
    <xf numFmtId="0" fontId="3" fillId="0" borderId="0" xfId="28" applyFont="1" applyBorder="1" applyAlignment="1">
      <alignment vertical="center"/>
    </xf>
    <xf numFmtId="0" fontId="3" fillId="0" borderId="0" xfId="28" applyFont="1" applyAlignment="1">
      <alignment vertical="center"/>
    </xf>
    <xf numFmtId="164" fontId="30" fillId="0" borderId="0" xfId="28" applyNumberFormat="1" applyFont="1" applyFill="1" applyBorder="1" applyAlignment="1">
      <alignment vertical="center" wrapText="1"/>
    </xf>
    <xf numFmtId="0" fontId="25" fillId="0" borderId="0" xfId="28" applyFont="1" applyAlignment="1">
      <alignment wrapText="1"/>
    </xf>
    <xf numFmtId="0" fontId="25" fillId="0" borderId="26" xfId="28" applyFont="1" applyBorder="1" applyAlignment="1"/>
    <xf numFmtId="0" fontId="3" fillId="36" borderId="26" xfId="28" applyFont="1" applyFill="1" applyBorder="1" applyAlignment="1"/>
    <xf numFmtId="0" fontId="28" fillId="36" borderId="26" xfId="28" applyFont="1" applyFill="1" applyBorder="1" applyAlignment="1">
      <alignment vertical="center"/>
    </xf>
    <xf numFmtId="0" fontId="28" fillId="36" borderId="0" xfId="28" applyFont="1" applyFill="1" applyBorder="1" applyAlignment="1">
      <alignment vertical="center"/>
    </xf>
    <xf numFmtId="164" fontId="23" fillId="45" borderId="11" xfId="28" applyNumberFormat="1" applyFont="1" applyFill="1" applyBorder="1" applyAlignment="1">
      <alignment horizontal="center" vertical="center" wrapText="1"/>
    </xf>
    <xf numFmtId="164" fontId="40" fillId="36" borderId="11" xfId="28" applyNumberFormat="1" applyFont="1" applyFill="1" applyBorder="1" applyAlignment="1">
      <alignment horizontal="center" vertical="center"/>
    </xf>
    <xf numFmtId="164" fontId="23" fillId="45" borderId="11" xfId="28" applyNumberFormat="1" applyFont="1" applyFill="1" applyBorder="1" applyAlignment="1">
      <alignment horizontal="center" vertical="center"/>
    </xf>
    <xf numFmtId="0" fontId="60" fillId="36" borderId="0" xfId="28" applyFont="1" applyFill="1"/>
    <xf numFmtId="0" fontId="60" fillId="36" borderId="0" xfId="28" applyFont="1" applyFill="1" applyAlignment="1">
      <alignment horizontal="left" vertical="center"/>
    </xf>
    <xf numFmtId="0" fontId="60" fillId="36" borderId="0" xfId="28" applyFont="1" applyFill="1" applyAlignment="1">
      <alignment horizontal="center" vertical="center"/>
    </xf>
    <xf numFmtId="0" fontId="60" fillId="36" borderId="26" xfId="28" applyFont="1" applyFill="1" applyBorder="1" applyAlignment="1">
      <alignment vertical="top" wrapText="1"/>
    </xf>
    <xf numFmtId="0" fontId="60" fillId="36" borderId="0" xfId="28" applyFont="1" applyFill="1" applyBorder="1" applyAlignment="1">
      <alignment vertical="top" wrapText="1"/>
    </xf>
    <xf numFmtId="0" fontId="60" fillId="36" borderId="0" xfId="28" applyFont="1" applyFill="1" applyBorder="1"/>
    <xf numFmtId="0" fontId="25" fillId="36" borderId="0" xfId="28" applyFont="1" applyFill="1" applyBorder="1"/>
    <xf numFmtId="0" fontId="60" fillId="36" borderId="0" xfId="28" applyFont="1" applyFill="1" applyAlignment="1">
      <alignment horizontal="left" vertical="top"/>
    </xf>
    <xf numFmtId="0" fontId="60" fillId="36" borderId="0" xfId="28" applyFont="1" applyFill="1" applyAlignment="1">
      <alignment wrapText="1"/>
    </xf>
    <xf numFmtId="0" fontId="60" fillId="36" borderId="0" xfId="28" applyFont="1" applyFill="1" applyAlignment="1">
      <alignment horizontal="center" vertical="center" wrapText="1"/>
    </xf>
    <xf numFmtId="0" fontId="28" fillId="36" borderId="0" xfId="28" applyFont="1" applyFill="1" applyAlignment="1">
      <alignment vertical="top" wrapText="1"/>
    </xf>
    <xf numFmtId="0" fontId="60" fillId="0" borderId="26" xfId="28" applyFont="1" applyBorder="1" applyAlignment="1">
      <alignment vertical="top"/>
    </xf>
    <xf numFmtId="0" fontId="27" fillId="36" borderId="11" xfId="28" applyFont="1" applyFill="1" applyBorder="1" applyAlignment="1">
      <alignment horizontal="center" vertical="center" wrapText="1"/>
    </xf>
    <xf numFmtId="164" fontId="23" fillId="45" borderId="11" xfId="28" applyNumberFormat="1" applyFont="1" applyFill="1" applyBorder="1" applyAlignment="1">
      <alignment horizontal="center" vertical="center"/>
    </xf>
    <xf numFmtId="164" fontId="23" fillId="45" borderId="11" xfId="28" applyNumberFormat="1" applyFont="1" applyFill="1" applyBorder="1" applyAlignment="1">
      <alignment horizontal="center" vertical="center" wrapText="1"/>
    </xf>
    <xf numFmtId="0" fontId="3" fillId="36" borderId="12" xfId="28" applyFont="1" applyFill="1" applyBorder="1" applyAlignment="1">
      <alignment horizontal="center" vertical="center"/>
    </xf>
    <xf numFmtId="164" fontId="26" fillId="45" borderId="17" xfId="0" applyNumberFormat="1" applyFont="1" applyFill="1" applyBorder="1" applyAlignment="1">
      <alignment horizontal="center" vertical="center"/>
    </xf>
    <xf numFmtId="164" fontId="26" fillId="45" borderId="11" xfId="0" applyNumberFormat="1" applyFont="1" applyFill="1" applyBorder="1" applyAlignment="1">
      <alignment horizontal="center" vertical="center"/>
    </xf>
    <xf numFmtId="0" fontId="26" fillId="45" borderId="11" xfId="0" applyFont="1" applyFill="1" applyBorder="1" applyAlignment="1">
      <alignment horizontal="center" vertical="center"/>
    </xf>
    <xf numFmtId="0" fontId="38" fillId="45" borderId="11" xfId="0" applyFont="1" applyFill="1" applyBorder="1" applyAlignment="1">
      <alignment horizontal="center" vertical="center"/>
    </xf>
    <xf numFmtId="164" fontId="38" fillId="45" borderId="11" xfId="0" applyNumberFormat="1" applyFont="1" applyFill="1" applyBorder="1" applyAlignment="1">
      <alignment horizontal="center" vertical="center"/>
    </xf>
    <xf numFmtId="0" fontId="40" fillId="30" borderId="11" xfId="0" applyFont="1" applyFill="1" applyBorder="1" applyAlignment="1">
      <alignment vertical="center" wrapText="1"/>
    </xf>
    <xf numFmtId="164" fontId="23" fillId="45" borderId="11" xfId="28" applyNumberFormat="1" applyFont="1" applyFill="1" applyBorder="1" applyAlignment="1">
      <alignment horizontal="center" vertical="center" wrapText="1"/>
    </xf>
    <xf numFmtId="0" fontId="27" fillId="36" borderId="11" xfId="28" applyFont="1" applyFill="1" applyBorder="1" applyAlignment="1">
      <alignment horizontal="center" vertical="center" wrapText="1"/>
    </xf>
    <xf numFmtId="0" fontId="27" fillId="0" borderId="11" xfId="28" applyFont="1" applyBorder="1" applyAlignment="1">
      <alignment horizontal="center" vertical="center"/>
    </xf>
    <xf numFmtId="0" fontId="55" fillId="24" borderId="11" xfId="28" applyFont="1" applyFill="1" applyBorder="1" applyAlignment="1">
      <alignment horizontal="center" vertical="center"/>
    </xf>
    <xf numFmtId="0" fontId="56" fillId="36" borderId="11" xfId="0" applyFont="1" applyFill="1" applyBorder="1" applyAlignment="1">
      <alignment horizontal="center" vertical="center"/>
    </xf>
    <xf numFmtId="0" fontId="56" fillId="36" borderId="11" xfId="0" applyFont="1" applyFill="1" applyBorder="1" applyAlignment="1">
      <alignment horizontal="center" vertical="center" wrapText="1"/>
    </xf>
    <xf numFmtId="0" fontId="25" fillId="0" borderId="0" xfId="28" applyFont="1" applyAlignment="1">
      <alignment horizontal="center"/>
    </xf>
    <xf numFmtId="0" fontId="26" fillId="0" borderId="0" xfId="28" applyFont="1" applyAlignment="1">
      <alignment horizontal="right"/>
    </xf>
    <xf numFmtId="0" fontId="25" fillId="0" borderId="0" xfId="28" applyFont="1" applyAlignment="1">
      <alignment horizontal="right"/>
    </xf>
    <xf numFmtId="49" fontId="23" fillId="0" borderId="11" xfId="28" applyNumberFormat="1" applyFont="1" applyFill="1" applyBorder="1" applyAlignment="1">
      <alignment horizontal="center" vertical="center" wrapText="1"/>
    </xf>
    <xf numFmtId="49" fontId="40" fillId="0" borderId="11" xfId="28" applyNumberFormat="1" applyFont="1" applyFill="1" applyBorder="1" applyAlignment="1">
      <alignment horizontal="center" vertical="center" wrapText="1"/>
    </xf>
    <xf numFmtId="0" fontId="27" fillId="35" borderId="15" xfId="28" applyFont="1" applyFill="1" applyBorder="1" applyAlignment="1">
      <alignment horizontal="center" vertical="center" wrapText="1"/>
    </xf>
    <xf numFmtId="0" fontId="27" fillId="35" borderId="25" xfId="28" applyFont="1" applyFill="1" applyBorder="1" applyAlignment="1">
      <alignment horizontal="center" vertical="center" wrapText="1"/>
    </xf>
    <xf numFmtId="0" fontId="27" fillId="35" borderId="13" xfId="28" applyFont="1" applyFill="1" applyBorder="1" applyAlignment="1">
      <alignment horizontal="center" vertical="center" wrapText="1"/>
    </xf>
    <xf numFmtId="0" fontId="40" fillId="36" borderId="11" xfId="28" applyFont="1" applyFill="1" applyBorder="1" applyAlignment="1">
      <alignment horizontal="left" vertical="center" wrapText="1"/>
    </xf>
    <xf numFmtId="0" fontId="23" fillId="25" borderId="11" xfId="28" applyFont="1" applyFill="1" applyBorder="1"/>
    <xf numFmtId="49" fontId="40" fillId="33" borderId="11" xfId="0" applyNumberFormat="1" applyFont="1" applyFill="1" applyBorder="1" applyAlignment="1">
      <alignment horizontal="left" vertical="center" wrapText="1"/>
    </xf>
    <xf numFmtId="49" fontId="22" fillId="25" borderId="11" xfId="28" applyNumberFormat="1" applyFont="1" applyFill="1" applyBorder="1" applyAlignment="1">
      <alignment horizontal="right" vertical="top"/>
    </xf>
    <xf numFmtId="0" fontId="40" fillId="30" borderId="15" xfId="0" applyFont="1" applyFill="1" applyBorder="1" applyAlignment="1">
      <alignment horizontal="left" vertical="center" wrapText="1"/>
    </xf>
    <xf numFmtId="0" fontId="40" fillId="30" borderId="13" xfId="0" applyFont="1" applyFill="1" applyBorder="1" applyAlignment="1">
      <alignment horizontal="left" vertical="center" wrapText="1"/>
    </xf>
    <xf numFmtId="0" fontId="40" fillId="0" borderId="15" xfId="28" applyFont="1" applyFill="1" applyBorder="1" applyAlignment="1">
      <alignment horizontal="center" vertical="center" wrapText="1"/>
    </xf>
    <xf numFmtId="0" fontId="40" fillId="0" borderId="13" xfId="28" applyFont="1" applyFill="1" applyBorder="1" applyAlignment="1">
      <alignment horizontal="center" vertical="center" wrapText="1"/>
    </xf>
    <xf numFmtId="164" fontId="40" fillId="36" borderId="15" xfId="28" applyNumberFormat="1" applyFont="1" applyFill="1" applyBorder="1" applyAlignment="1">
      <alignment horizontal="center" vertical="center"/>
    </xf>
    <xf numFmtId="164" fontId="40" fillId="36" borderId="13" xfId="28" applyNumberFormat="1" applyFont="1" applyFill="1" applyBorder="1" applyAlignment="1">
      <alignment horizontal="center" vertical="center"/>
    </xf>
    <xf numFmtId="164" fontId="40" fillId="45" borderId="15" xfId="28" applyNumberFormat="1" applyFont="1" applyFill="1" applyBorder="1" applyAlignment="1">
      <alignment horizontal="center" vertical="center"/>
    </xf>
    <xf numFmtId="164" fontId="40" fillId="45" borderId="13" xfId="28" applyNumberFormat="1" applyFont="1" applyFill="1" applyBorder="1" applyAlignment="1">
      <alignment horizontal="center" vertical="center"/>
    </xf>
    <xf numFmtId="164" fontId="40" fillId="0" borderId="15" xfId="28" applyNumberFormat="1" applyFont="1" applyFill="1" applyBorder="1" applyAlignment="1">
      <alignment horizontal="center" vertical="center"/>
    </xf>
    <xf numFmtId="164" fontId="40" fillId="0" borderId="13" xfId="28" applyNumberFormat="1" applyFont="1" applyFill="1" applyBorder="1" applyAlignment="1">
      <alignment horizontal="center" vertical="center"/>
    </xf>
    <xf numFmtId="164" fontId="23" fillId="0" borderId="11" xfId="28" applyNumberFormat="1" applyFont="1" applyFill="1" applyBorder="1" applyAlignment="1">
      <alignment horizontal="center" vertical="center"/>
    </xf>
    <xf numFmtId="0" fontId="22" fillId="25" borderId="11" xfId="28" applyFont="1" applyFill="1" applyBorder="1" applyAlignment="1">
      <alignment horizontal="left" vertical="top"/>
    </xf>
    <xf numFmtId="0" fontId="40" fillId="26" borderId="11" xfId="28" applyFont="1" applyFill="1" applyBorder="1" applyAlignment="1">
      <alignment horizontal="left" vertical="center" wrapText="1"/>
    </xf>
    <xf numFmtId="0" fontId="41" fillId="25" borderId="11" xfId="28" applyFont="1" applyFill="1" applyBorder="1" applyAlignment="1">
      <alignment horizontal="left" vertical="top" wrapText="1"/>
    </xf>
    <xf numFmtId="0" fontId="23" fillId="36" borderId="11" xfId="28" applyFont="1" applyFill="1" applyBorder="1" applyAlignment="1">
      <alignment horizontal="center" vertical="center"/>
    </xf>
    <xf numFmtId="0" fontId="60" fillId="36" borderId="26" xfId="28" applyFont="1" applyFill="1" applyBorder="1" applyAlignment="1">
      <alignment horizontal="left" vertical="center"/>
    </xf>
    <xf numFmtId="0" fontId="60" fillId="36" borderId="0" xfId="28" applyFont="1" applyFill="1" applyAlignment="1">
      <alignment horizontal="left" vertical="center"/>
    </xf>
    <xf numFmtId="0" fontId="22" fillId="4" borderId="11" xfId="28" applyFont="1" applyFill="1" applyBorder="1" applyAlignment="1">
      <alignment horizontal="right" vertical="top"/>
    </xf>
    <xf numFmtId="14" fontId="23" fillId="0" borderId="0" xfId="0" applyNumberFormat="1" applyFont="1" applyAlignment="1">
      <alignment horizontal="left" vertical="center"/>
    </xf>
    <xf numFmtId="0" fontId="27" fillId="0" borderId="0" xfId="28" applyFont="1" applyBorder="1" applyAlignment="1">
      <alignment horizontal="center" vertical="top" wrapText="1"/>
    </xf>
    <xf numFmtId="0" fontId="26" fillId="36" borderId="11" xfId="28" applyFont="1" applyFill="1" applyBorder="1" applyAlignment="1">
      <alignment horizontal="center" vertical="center" wrapText="1"/>
    </xf>
    <xf numFmtId="0" fontId="26" fillId="0" borderId="11" xfId="28" applyFont="1" applyBorder="1" applyAlignment="1">
      <alignment horizontal="right" textRotation="90" wrapText="1"/>
    </xf>
    <xf numFmtId="0" fontId="26" fillId="0" borderId="11" xfId="28" applyFont="1" applyBorder="1" applyAlignment="1">
      <alignment horizontal="center" vertical="center" wrapText="1"/>
    </xf>
    <xf numFmtId="0" fontId="25" fillId="0" borderId="0" xfId="28" applyFont="1" applyAlignment="1">
      <alignment horizontal="center"/>
    </xf>
    <xf numFmtId="0" fontId="26" fillId="0" borderId="11" xfId="28" applyFont="1" applyBorder="1" applyAlignment="1">
      <alignment horizontal="center" vertical="center" textRotation="90" wrapText="1"/>
    </xf>
    <xf numFmtId="0" fontId="25" fillId="0" borderId="11" xfId="28" applyFont="1" applyBorder="1" applyAlignment="1">
      <alignment horizontal="center" vertical="center" wrapText="1"/>
    </xf>
    <xf numFmtId="0" fontId="25" fillId="0" borderId="0" xfId="0" applyFont="1" applyBorder="1" applyAlignment="1">
      <alignment horizontal="right"/>
    </xf>
    <xf numFmtId="0" fontId="29" fillId="0" borderId="0" xfId="0" applyFont="1" applyBorder="1" applyAlignment="1">
      <alignment horizontal="right"/>
    </xf>
    <xf numFmtId="0" fontId="26" fillId="36" borderId="11" xfId="28" applyFont="1" applyFill="1" applyBorder="1" applyAlignment="1">
      <alignment horizontal="center" vertical="center" textRotation="90" wrapText="1"/>
    </xf>
    <xf numFmtId="0" fontId="25" fillId="36" borderId="11" xfId="28" applyFont="1" applyFill="1" applyBorder="1" applyAlignment="1">
      <alignment horizontal="center" vertical="center" textRotation="90" wrapText="1"/>
    </xf>
    <xf numFmtId="0" fontId="25" fillId="36" borderId="11" xfId="28" applyFont="1" applyFill="1" applyBorder="1" applyAlignment="1">
      <alignment horizontal="center" vertical="center" wrapText="1"/>
    </xf>
    <xf numFmtId="0" fontId="25" fillId="36" borderId="11" xfId="28" applyFont="1" applyFill="1" applyBorder="1" applyAlignment="1">
      <alignment horizontal="center" vertical="center" textRotation="90"/>
    </xf>
    <xf numFmtId="49" fontId="22" fillId="56" borderId="11" xfId="28" applyNumberFormat="1" applyFont="1" applyFill="1" applyBorder="1" applyAlignment="1">
      <alignment horizontal="center" vertical="center"/>
    </xf>
    <xf numFmtId="164" fontId="62" fillId="45" borderId="15" xfId="28" applyNumberFormat="1" applyFont="1" applyFill="1" applyBorder="1" applyAlignment="1">
      <alignment horizontal="center" vertical="center" wrapText="1"/>
    </xf>
    <xf numFmtId="164" fontId="62" fillId="45" borderId="25" xfId="28" applyNumberFormat="1" applyFont="1" applyFill="1" applyBorder="1" applyAlignment="1">
      <alignment horizontal="center" vertical="center" wrapText="1"/>
    </xf>
    <xf numFmtId="164" fontId="62" fillId="45" borderId="13" xfId="28" applyNumberFormat="1" applyFont="1" applyFill="1" applyBorder="1" applyAlignment="1">
      <alignment horizontal="center" vertical="center" wrapText="1"/>
    </xf>
    <xf numFmtId="164" fontId="23" fillId="0" borderId="15" xfId="28" applyNumberFormat="1" applyFont="1" applyFill="1" applyBorder="1" applyAlignment="1">
      <alignment horizontal="center" vertical="center"/>
    </xf>
    <xf numFmtId="164" fontId="23" fillId="0" borderId="25" xfId="28" applyNumberFormat="1" applyFont="1" applyFill="1" applyBorder="1" applyAlignment="1">
      <alignment horizontal="center" vertical="center"/>
    </xf>
    <xf numFmtId="164" fontId="23" fillId="0" borderId="13" xfId="28" applyNumberFormat="1" applyFont="1" applyFill="1" applyBorder="1" applyAlignment="1">
      <alignment horizontal="center" vertical="center"/>
    </xf>
    <xf numFmtId="49" fontId="22" fillId="4" borderId="11" xfId="28" applyNumberFormat="1" applyFont="1" applyFill="1" applyBorder="1" applyAlignment="1">
      <alignment horizontal="center" vertical="center"/>
    </xf>
    <xf numFmtId="0" fontId="40" fillId="36" borderId="15" xfId="28" applyFont="1" applyFill="1" applyBorder="1" applyAlignment="1">
      <alignment horizontal="center" vertical="center" wrapText="1"/>
    </xf>
    <xf numFmtId="0" fontId="40" fillId="36" borderId="25" xfId="28" applyFont="1" applyFill="1" applyBorder="1" applyAlignment="1">
      <alignment horizontal="center" vertical="center" wrapText="1"/>
    </xf>
    <xf numFmtId="0" fontId="40" fillId="36" borderId="13" xfId="28" applyFont="1" applyFill="1" applyBorder="1" applyAlignment="1">
      <alignment horizontal="center" vertical="center" wrapText="1"/>
    </xf>
    <xf numFmtId="0" fontId="60" fillId="36" borderId="26" xfId="28" applyFont="1" applyFill="1" applyBorder="1" applyAlignment="1">
      <alignment horizontal="center" vertical="top" wrapText="1"/>
    </xf>
    <xf numFmtId="0" fontId="60" fillId="36" borderId="26" xfId="28" applyFont="1" applyFill="1" applyBorder="1" applyAlignment="1">
      <alignment horizontal="center" wrapText="1"/>
    </xf>
    <xf numFmtId="0" fontId="60" fillId="36" borderId="26" xfId="28" applyFont="1" applyFill="1" applyBorder="1" applyAlignment="1">
      <alignment horizontal="left" vertical="top" wrapText="1"/>
    </xf>
    <xf numFmtId="0" fontId="60" fillId="36" borderId="0" xfId="28" applyFont="1" applyFill="1" applyAlignment="1">
      <alignment horizontal="left" vertical="top" wrapText="1"/>
    </xf>
    <xf numFmtId="0" fontId="23" fillId="29" borderId="15" xfId="28" applyFont="1" applyFill="1" applyBorder="1" applyAlignment="1">
      <alignment horizontal="left" vertical="center" wrapText="1"/>
    </xf>
    <xf numFmtId="0" fontId="23" fillId="29" borderId="13" xfId="28" applyFont="1" applyFill="1" applyBorder="1" applyAlignment="1">
      <alignment horizontal="left" vertical="center" wrapText="1"/>
    </xf>
    <xf numFmtId="0" fontId="23" fillId="37" borderId="15" xfId="28" applyFont="1" applyFill="1" applyBorder="1" applyAlignment="1">
      <alignment horizontal="center" vertical="center" wrapText="1"/>
    </xf>
    <xf numFmtId="0" fontId="23" fillId="37" borderId="13" xfId="28" applyFont="1" applyFill="1" applyBorder="1" applyAlignment="1">
      <alignment horizontal="center" vertical="center" wrapText="1"/>
    </xf>
    <xf numFmtId="0" fontId="23" fillId="26" borderId="11" xfId="28" applyFont="1" applyFill="1" applyBorder="1" applyAlignment="1">
      <alignment wrapText="1"/>
    </xf>
    <xf numFmtId="0" fontId="40" fillId="24" borderId="15" xfId="28" applyFont="1" applyFill="1" applyBorder="1" applyAlignment="1">
      <alignment horizontal="center" vertical="center" wrapText="1"/>
    </xf>
    <xf numFmtId="0" fontId="40" fillId="24" borderId="13" xfId="28" applyFont="1" applyFill="1" applyBorder="1" applyAlignment="1">
      <alignment horizontal="center" vertical="center" wrapText="1"/>
    </xf>
    <xf numFmtId="0" fontId="23" fillId="0" borderId="17" xfId="28" applyFont="1" applyFill="1" applyBorder="1" applyAlignment="1">
      <alignment horizontal="center" vertical="center"/>
    </xf>
    <xf numFmtId="0" fontId="23" fillId="0" borderId="16" xfId="28" applyFont="1" applyFill="1" applyBorder="1" applyAlignment="1">
      <alignment horizontal="center" vertical="center"/>
    </xf>
    <xf numFmtId="0" fontId="23" fillId="0" borderId="18" xfId="28" applyFont="1" applyFill="1" applyBorder="1" applyAlignment="1">
      <alignment horizontal="center" vertical="center"/>
    </xf>
    <xf numFmtId="0" fontId="23" fillId="36" borderId="15" xfId="0" applyFont="1" applyFill="1" applyBorder="1" applyAlignment="1">
      <alignment horizontal="center" vertical="center"/>
    </xf>
    <xf numFmtId="0" fontId="23" fillId="36" borderId="13" xfId="0" applyFont="1" applyFill="1" applyBorder="1" applyAlignment="1">
      <alignment horizontal="center" vertical="center"/>
    </xf>
    <xf numFmtId="0" fontId="23" fillId="26" borderId="17" xfId="28" applyFont="1" applyFill="1" applyBorder="1" applyAlignment="1">
      <alignment horizontal="center"/>
    </xf>
    <xf numFmtId="0" fontId="23" fillId="26" borderId="16" xfId="28" applyFont="1" applyFill="1" applyBorder="1" applyAlignment="1">
      <alignment horizontal="center"/>
    </xf>
    <xf numFmtId="0" fontId="23" fillId="26" borderId="18" xfId="28" applyFont="1" applyFill="1" applyBorder="1" applyAlignment="1">
      <alignment horizontal="center"/>
    </xf>
    <xf numFmtId="0" fontId="40" fillId="43" borderId="11" xfId="28" applyFont="1" applyFill="1" applyBorder="1" applyAlignment="1">
      <alignment horizontal="left" vertical="top" wrapText="1"/>
    </xf>
    <xf numFmtId="0" fontId="23" fillId="0" borderId="11" xfId="28" applyFont="1" applyFill="1" applyBorder="1" applyAlignment="1">
      <alignment horizontal="center" vertical="center"/>
    </xf>
    <xf numFmtId="0" fontId="23" fillId="0" borderId="11" xfId="28" applyFont="1" applyFill="1" applyBorder="1" applyAlignment="1">
      <alignment horizontal="center" vertical="center" wrapText="1"/>
    </xf>
    <xf numFmtId="0" fontId="40" fillId="33" borderId="11" xfId="28" applyFont="1" applyFill="1" applyBorder="1" applyAlignment="1">
      <alignment horizontal="center" vertical="center"/>
    </xf>
    <xf numFmtId="0" fontId="40" fillId="33" borderId="15" xfId="28" applyFont="1" applyFill="1" applyBorder="1" applyAlignment="1">
      <alignment horizontal="center" vertical="center"/>
    </xf>
    <xf numFmtId="0" fontId="40" fillId="33" borderId="13" xfId="28" applyFont="1" applyFill="1" applyBorder="1" applyAlignment="1">
      <alignment horizontal="center" vertical="center"/>
    </xf>
    <xf numFmtId="0" fontId="60" fillId="36" borderId="26" xfId="28" applyFont="1" applyFill="1" applyBorder="1" applyAlignment="1">
      <alignment horizontal="left" vertical="top"/>
    </xf>
    <xf numFmtId="0" fontId="60" fillId="36" borderId="0" xfId="28" applyFont="1" applyFill="1" applyAlignment="1">
      <alignment horizontal="left" vertical="top"/>
    </xf>
    <xf numFmtId="0" fontId="60" fillId="36" borderId="26" xfId="28" applyFont="1" applyFill="1" applyBorder="1" applyAlignment="1">
      <alignment horizontal="left" vertical="center" wrapText="1"/>
    </xf>
    <xf numFmtId="0" fontId="60" fillId="36" borderId="0" xfId="28" applyFont="1" applyFill="1" applyBorder="1" applyAlignment="1">
      <alignment horizontal="left" vertical="center" wrapText="1"/>
    </xf>
    <xf numFmtId="0" fontId="44" fillId="52" borderId="15" xfId="28" applyFont="1" applyFill="1" applyBorder="1" applyAlignment="1">
      <alignment horizontal="left" vertical="center" wrapText="1"/>
    </xf>
    <xf numFmtId="0" fontId="44" fillId="52" borderId="13" xfId="28" applyFont="1" applyFill="1" applyBorder="1" applyAlignment="1">
      <alignment horizontal="left" vertical="center" wrapText="1"/>
    </xf>
    <xf numFmtId="0" fontId="40" fillId="24" borderId="15" xfId="28" applyFont="1" applyFill="1" applyBorder="1" applyAlignment="1">
      <alignment horizontal="center" vertical="center"/>
    </xf>
    <xf numFmtId="0" fontId="40" fillId="24" borderId="13" xfId="28" applyFont="1" applyFill="1" applyBorder="1" applyAlignment="1">
      <alignment horizontal="center" vertical="center"/>
    </xf>
    <xf numFmtId="49" fontId="41" fillId="26" borderId="11" xfId="28" applyNumberFormat="1" applyFont="1" applyFill="1" applyBorder="1" applyAlignment="1">
      <alignment horizontal="center" vertical="top"/>
    </xf>
    <xf numFmtId="49" fontId="22" fillId="0" borderId="11" xfId="28" applyNumberFormat="1" applyFont="1" applyFill="1" applyBorder="1" applyAlignment="1">
      <alignment horizontal="center" vertical="center"/>
    </xf>
    <xf numFmtId="0" fontId="40" fillId="51" borderId="11" xfId="28" applyFont="1" applyFill="1" applyBorder="1" applyAlignment="1">
      <alignment horizontal="center" vertical="center" wrapText="1"/>
    </xf>
    <xf numFmtId="49" fontId="55" fillId="36" borderId="15" xfId="28" applyNumberFormat="1" applyFont="1" applyFill="1" applyBorder="1" applyAlignment="1">
      <alignment horizontal="center" vertical="center"/>
    </xf>
    <xf numFmtId="49" fontId="55" fillId="36" borderId="25" xfId="28" applyNumberFormat="1" applyFont="1" applyFill="1" applyBorder="1" applyAlignment="1">
      <alignment horizontal="center" vertical="center"/>
    </xf>
    <xf numFmtId="49" fontId="55" fillId="36" borderId="13" xfId="28" applyNumberFormat="1" applyFont="1" applyFill="1" applyBorder="1" applyAlignment="1">
      <alignment horizontal="center" vertical="center"/>
    </xf>
    <xf numFmtId="0" fontId="23" fillId="33" borderId="15" xfId="28" applyFont="1" applyFill="1" applyBorder="1" applyAlignment="1">
      <alignment horizontal="left" vertical="center" wrapText="1"/>
    </xf>
    <xf numFmtId="0" fontId="23" fillId="33" borderId="13" xfId="28" applyFont="1" applyFill="1" applyBorder="1" applyAlignment="1">
      <alignment horizontal="left" vertical="center" wrapText="1"/>
    </xf>
    <xf numFmtId="0" fontId="23" fillId="33" borderId="25" xfId="28" applyFont="1" applyFill="1" applyBorder="1" applyAlignment="1">
      <alignment horizontal="left" vertical="center" wrapText="1"/>
    </xf>
    <xf numFmtId="0" fontId="40" fillId="36" borderId="15" xfId="28" applyFont="1" applyFill="1" applyBorder="1" applyAlignment="1">
      <alignment horizontal="center" vertical="center"/>
    </xf>
    <xf numFmtId="0" fontId="40" fillId="36" borderId="13" xfId="28" applyFont="1" applyFill="1" applyBorder="1" applyAlignment="1">
      <alignment horizontal="center" vertical="center"/>
    </xf>
    <xf numFmtId="0" fontId="40" fillId="33" borderId="15" xfId="28" applyFont="1" applyFill="1" applyBorder="1" applyAlignment="1">
      <alignment horizontal="left" vertical="center" wrapText="1"/>
    </xf>
    <xf numFmtId="0" fontId="40" fillId="33" borderId="25" xfId="28" applyFont="1" applyFill="1" applyBorder="1" applyAlignment="1">
      <alignment horizontal="left" vertical="center" wrapText="1"/>
    </xf>
    <xf numFmtId="0" fontId="40" fillId="33" borderId="13" xfId="28" applyFont="1" applyFill="1" applyBorder="1" applyAlignment="1">
      <alignment horizontal="left" vertical="center" wrapText="1"/>
    </xf>
    <xf numFmtId="164" fontId="40" fillId="36" borderId="25" xfId="28" applyNumberFormat="1" applyFont="1" applyFill="1" applyBorder="1" applyAlignment="1">
      <alignment horizontal="center" vertical="center"/>
    </xf>
    <xf numFmtId="49" fontId="22" fillId="25" borderId="11" xfId="28" applyNumberFormat="1" applyFont="1" applyFill="1" applyBorder="1" applyAlignment="1">
      <alignment horizontal="right" vertical="center"/>
    </xf>
    <xf numFmtId="0" fontId="23" fillId="4" borderId="11" xfId="28" applyFont="1" applyFill="1" applyBorder="1"/>
    <xf numFmtId="49" fontId="41" fillId="26" borderId="11" xfId="28" applyNumberFormat="1" applyFont="1" applyFill="1" applyBorder="1" applyAlignment="1">
      <alignment vertical="top"/>
    </xf>
    <xf numFmtId="0" fontId="22" fillId="4" borderId="11" xfId="28" applyFont="1" applyFill="1" applyBorder="1" applyAlignment="1">
      <alignment horizontal="right" vertical="center"/>
    </xf>
    <xf numFmtId="164" fontId="23" fillId="45" borderId="15" xfId="28" applyNumberFormat="1" applyFont="1" applyFill="1" applyBorder="1" applyAlignment="1">
      <alignment horizontal="center" vertical="center" wrapText="1"/>
    </xf>
    <xf numFmtId="164" fontId="23" fillId="45" borderId="25" xfId="28" applyNumberFormat="1" applyFont="1" applyFill="1" applyBorder="1" applyAlignment="1">
      <alignment horizontal="center" vertical="center" wrapText="1"/>
    </xf>
    <xf numFmtId="164" fontId="23" fillId="45" borderId="13" xfId="28" applyNumberFormat="1" applyFont="1" applyFill="1" applyBorder="1" applyAlignment="1">
      <alignment horizontal="center" vertical="center" wrapText="1"/>
    </xf>
    <xf numFmtId="0" fontId="23" fillId="0" borderId="11" xfId="28" applyFont="1" applyFill="1" applyBorder="1" applyAlignment="1">
      <alignment horizontal="left" vertical="center" wrapText="1"/>
    </xf>
    <xf numFmtId="0" fontId="22" fillId="25" borderId="11" xfId="28" applyFont="1" applyFill="1" applyBorder="1" applyAlignment="1">
      <alignment horizontal="left" vertical="top" wrapText="1"/>
    </xf>
    <xf numFmtId="49" fontId="23" fillId="0" borderId="15" xfId="28" applyNumberFormat="1" applyFont="1" applyFill="1" applyBorder="1" applyAlignment="1">
      <alignment horizontal="center" vertical="center" wrapText="1"/>
    </xf>
    <xf numFmtId="49" fontId="23" fillId="0" borderId="13" xfId="28" applyNumberFormat="1" applyFont="1" applyFill="1" applyBorder="1" applyAlignment="1">
      <alignment horizontal="center" vertical="center" wrapText="1"/>
    </xf>
    <xf numFmtId="0" fontId="23" fillId="37" borderId="15" xfId="26" applyFont="1" applyFill="1" applyBorder="1" applyAlignment="1">
      <alignment horizontal="center" vertical="center"/>
    </xf>
    <xf numFmtId="0" fontId="23" fillId="37" borderId="13" xfId="26" applyFont="1" applyFill="1" applyBorder="1" applyAlignment="1">
      <alignment horizontal="center" vertical="center"/>
    </xf>
    <xf numFmtId="0" fontId="40" fillId="24" borderId="15" xfId="28" applyFont="1" applyFill="1" applyBorder="1" applyAlignment="1">
      <alignment horizontal="left" vertical="center" wrapText="1"/>
    </xf>
    <xf numFmtId="0" fontId="40" fillId="24" borderId="13" xfId="28" applyFont="1" applyFill="1" applyBorder="1" applyAlignment="1">
      <alignment horizontal="left" vertical="center" wrapText="1"/>
    </xf>
    <xf numFmtId="49" fontId="41" fillId="4" borderId="11" xfId="28" applyNumberFormat="1" applyFont="1" applyFill="1" applyBorder="1" applyAlignment="1">
      <alignment horizontal="left" vertical="center"/>
    </xf>
    <xf numFmtId="49" fontId="27" fillId="36" borderId="15" xfId="28" applyNumberFormat="1" applyFont="1" applyFill="1" applyBorder="1" applyAlignment="1">
      <alignment horizontal="center" vertical="center"/>
    </xf>
    <xf numFmtId="49" fontId="27" fillId="36" borderId="13" xfId="28" applyNumberFormat="1" applyFont="1" applyFill="1" applyBorder="1" applyAlignment="1">
      <alignment horizontal="center" vertical="center"/>
    </xf>
    <xf numFmtId="164" fontId="23" fillId="36" borderId="15" xfId="28" applyNumberFormat="1" applyFont="1" applyFill="1" applyBorder="1" applyAlignment="1">
      <alignment horizontal="center" vertical="center"/>
    </xf>
    <xf numFmtId="164" fontId="23" fillId="36" borderId="13" xfId="28" applyNumberFormat="1" applyFont="1" applyFill="1" applyBorder="1" applyAlignment="1">
      <alignment horizontal="center" vertical="center"/>
    </xf>
    <xf numFmtId="164" fontId="23" fillId="45" borderId="15" xfId="28" applyNumberFormat="1" applyFont="1" applyFill="1" applyBorder="1" applyAlignment="1">
      <alignment horizontal="center" vertical="center"/>
    </xf>
    <xf numFmtId="164" fontId="23" fillId="45" borderId="13" xfId="28" applyNumberFormat="1" applyFont="1" applyFill="1" applyBorder="1" applyAlignment="1">
      <alignment horizontal="center" vertical="center"/>
    </xf>
    <xf numFmtId="164" fontId="23" fillId="35" borderId="15" xfId="28" applyNumberFormat="1" applyFont="1" applyFill="1" applyBorder="1" applyAlignment="1">
      <alignment horizontal="center" vertical="center"/>
    </xf>
    <xf numFmtId="164" fontId="23" fillId="35" borderId="13" xfId="28" applyNumberFormat="1" applyFont="1" applyFill="1" applyBorder="1" applyAlignment="1">
      <alignment horizontal="center" vertical="center"/>
    </xf>
    <xf numFmtId="49" fontId="64" fillId="26" borderId="17" xfId="28" applyNumberFormat="1" applyFont="1" applyFill="1" applyBorder="1" applyAlignment="1">
      <alignment horizontal="center" vertical="top"/>
    </xf>
    <xf numFmtId="49" fontId="64" fillId="26" borderId="16" xfId="28" applyNumberFormat="1" applyFont="1" applyFill="1" applyBorder="1" applyAlignment="1">
      <alignment horizontal="center" vertical="top"/>
    </xf>
    <xf numFmtId="49" fontId="64" fillId="26" borderId="18" xfId="28" applyNumberFormat="1" applyFont="1" applyFill="1" applyBorder="1" applyAlignment="1">
      <alignment horizontal="center" vertical="top"/>
    </xf>
    <xf numFmtId="0" fontId="32" fillId="36" borderId="26" xfId="28" applyFont="1" applyFill="1" applyBorder="1" applyAlignment="1">
      <alignment horizontal="left" vertical="center" wrapText="1"/>
    </xf>
    <xf numFmtId="0" fontId="60" fillId="0" borderId="26" xfId="28" applyFont="1" applyBorder="1" applyAlignment="1">
      <alignment horizontal="left"/>
    </xf>
    <xf numFmtId="0" fontId="60" fillId="0" borderId="0" xfId="28" applyFont="1" applyBorder="1" applyAlignment="1">
      <alignment horizontal="left"/>
    </xf>
    <xf numFmtId="0" fontId="23" fillId="26" borderId="17" xfId="28" applyFont="1" applyFill="1" applyBorder="1"/>
    <xf numFmtId="0" fontId="23" fillId="26" borderId="16" xfId="28" applyFont="1" applyFill="1" applyBorder="1"/>
    <xf numFmtId="0" fontId="23" fillId="26" borderId="18" xfId="28" applyFont="1" applyFill="1" applyBorder="1"/>
    <xf numFmtId="0" fontId="23" fillId="36" borderId="11" xfId="28" applyFont="1" applyFill="1" applyBorder="1" applyAlignment="1">
      <alignment horizontal="left" vertical="center" wrapText="1"/>
    </xf>
    <xf numFmtId="49" fontId="55" fillId="36" borderId="25" xfId="28" applyNumberFormat="1" applyFont="1" applyFill="1" applyBorder="1" applyAlignment="1">
      <alignment horizontal="center" vertical="center" wrapText="1"/>
    </xf>
    <xf numFmtId="49" fontId="55" fillId="36" borderId="13" xfId="28" applyNumberFormat="1" applyFont="1" applyFill="1" applyBorder="1" applyAlignment="1">
      <alignment horizontal="center" vertical="center" wrapText="1"/>
    </xf>
    <xf numFmtId="0" fontId="27" fillId="36" borderId="11" xfId="28" applyFont="1" applyFill="1" applyBorder="1" applyAlignment="1">
      <alignment horizontal="center" vertical="center" wrapText="1"/>
    </xf>
    <xf numFmtId="49" fontId="40" fillId="36" borderId="11" xfId="28" applyNumberFormat="1" applyFont="1" applyFill="1" applyBorder="1" applyAlignment="1">
      <alignment vertical="center" wrapText="1"/>
    </xf>
    <xf numFmtId="49" fontId="41" fillId="36" borderId="11" xfId="28" applyNumberFormat="1" applyFont="1" applyFill="1" applyBorder="1" applyAlignment="1">
      <alignment vertical="center"/>
    </xf>
    <xf numFmtId="0" fontId="3" fillId="36" borderId="26" xfId="28" applyFont="1" applyFill="1" applyBorder="1" applyAlignment="1">
      <alignment horizontal="left" wrapText="1"/>
    </xf>
    <xf numFmtId="164" fontId="40" fillId="36" borderId="15" xfId="28" applyNumberFormat="1" applyFont="1" applyFill="1" applyBorder="1" applyAlignment="1">
      <alignment horizontal="center" vertical="center" wrapText="1"/>
    </xf>
    <xf numFmtId="164" fontId="40" fillId="36" borderId="25" xfId="28" applyNumberFormat="1" applyFont="1" applyFill="1" applyBorder="1" applyAlignment="1">
      <alignment horizontal="center" vertical="center" wrapText="1"/>
    </xf>
    <xf numFmtId="164" fontId="40" fillId="36" borderId="13" xfId="28" applyNumberFormat="1" applyFont="1" applyFill="1" applyBorder="1" applyAlignment="1">
      <alignment horizontal="center" vertical="center" wrapText="1"/>
    </xf>
    <xf numFmtId="0" fontId="23" fillId="33" borderId="11" xfId="28" applyFont="1" applyFill="1" applyBorder="1" applyAlignment="1">
      <alignment horizontal="left" vertical="center" wrapText="1"/>
    </xf>
    <xf numFmtId="0" fontId="23" fillId="26" borderId="11" xfId="28" applyFont="1" applyFill="1" applyBorder="1" applyAlignment="1">
      <alignment horizontal="center"/>
    </xf>
    <xf numFmtId="49" fontId="40" fillId="0" borderId="15" xfId="28" applyNumberFormat="1" applyFont="1" applyFill="1" applyBorder="1" applyAlignment="1">
      <alignment horizontal="center" vertical="center" wrapText="1"/>
    </xf>
    <xf numFmtId="49" fontId="40" fillId="0" borderId="25" xfId="28" applyNumberFormat="1" applyFont="1" applyFill="1" applyBorder="1" applyAlignment="1">
      <alignment horizontal="center" vertical="center" wrapText="1"/>
    </xf>
    <xf numFmtId="49" fontId="40" fillId="0" borderId="13" xfId="28" applyNumberFormat="1" applyFont="1" applyFill="1" applyBorder="1" applyAlignment="1">
      <alignment horizontal="center" vertical="center" wrapText="1"/>
    </xf>
    <xf numFmtId="164" fontId="23" fillId="36" borderId="25" xfId="28" applyNumberFormat="1" applyFont="1" applyFill="1" applyBorder="1" applyAlignment="1">
      <alignment horizontal="center" vertical="center"/>
    </xf>
    <xf numFmtId="0" fontId="30" fillId="33" borderId="15" xfId="28" applyFont="1" applyFill="1" applyBorder="1" applyAlignment="1">
      <alignment horizontal="center" vertical="center"/>
    </xf>
    <xf numFmtId="0" fontId="30" fillId="33" borderId="25" xfId="28" applyFont="1" applyFill="1" applyBorder="1" applyAlignment="1">
      <alignment horizontal="center" vertical="center"/>
    </xf>
    <xf numFmtId="0" fontId="30" fillId="33" borderId="13" xfId="28" applyFont="1" applyFill="1" applyBorder="1" applyAlignment="1">
      <alignment horizontal="center" vertical="center"/>
    </xf>
    <xf numFmtId="0" fontId="30" fillId="36" borderId="15" xfId="28" applyFont="1" applyFill="1" applyBorder="1" applyAlignment="1">
      <alignment horizontal="center" vertical="center"/>
    </xf>
    <xf numFmtId="0" fontId="30" fillId="36" borderId="25" xfId="28" applyFont="1" applyFill="1" applyBorder="1" applyAlignment="1">
      <alignment horizontal="center" vertical="center"/>
    </xf>
    <xf numFmtId="0" fontId="30" fillId="36" borderId="13" xfId="28" applyFont="1" applyFill="1" applyBorder="1" applyAlignment="1">
      <alignment horizontal="center" vertical="center"/>
    </xf>
    <xf numFmtId="164" fontId="23" fillId="36" borderId="15" xfId="28" applyNumberFormat="1" applyFont="1" applyFill="1" applyBorder="1" applyAlignment="1">
      <alignment horizontal="center" vertical="center" wrapText="1"/>
    </xf>
    <xf numFmtId="164" fontId="23" fillId="36" borderId="25" xfId="28" applyNumberFormat="1" applyFont="1" applyFill="1" applyBorder="1" applyAlignment="1">
      <alignment horizontal="center" vertical="center" wrapText="1"/>
    </xf>
    <xf numFmtId="164" fontId="23" fillId="36" borderId="13" xfId="28" applyNumberFormat="1" applyFont="1" applyFill="1" applyBorder="1" applyAlignment="1">
      <alignment horizontal="center" vertical="center" wrapText="1"/>
    </xf>
    <xf numFmtId="164" fontId="23" fillId="36" borderId="22" xfId="28" applyNumberFormat="1" applyFont="1" applyFill="1" applyBorder="1" applyAlignment="1">
      <alignment horizontal="center" vertical="center"/>
    </xf>
    <xf numFmtId="164" fontId="23" fillId="36" borderId="26" xfId="28" applyNumberFormat="1" applyFont="1" applyFill="1" applyBorder="1" applyAlignment="1">
      <alignment horizontal="center" vertical="center"/>
    </xf>
    <xf numFmtId="164" fontId="23" fillId="36" borderId="23" xfId="28" applyNumberFormat="1" applyFont="1" applyFill="1" applyBorder="1" applyAlignment="1">
      <alignment horizontal="center" vertical="center"/>
    </xf>
    <xf numFmtId="0" fontId="25" fillId="0" borderId="26" xfId="28" applyFont="1" applyBorder="1" applyAlignment="1">
      <alignment horizontal="center" vertical="center" wrapText="1"/>
    </xf>
    <xf numFmtId="0" fontId="27" fillId="0" borderId="11" xfId="28" applyFont="1" applyBorder="1" applyAlignment="1">
      <alignment horizontal="center" vertical="center"/>
    </xf>
    <xf numFmtId="0" fontId="22" fillId="4" borderId="11" xfId="28" applyFont="1" applyFill="1" applyBorder="1" applyAlignment="1">
      <alignment horizontal="right" vertical="center" wrapText="1"/>
    </xf>
    <xf numFmtId="0" fontId="40" fillId="37" borderId="15" xfId="28" applyFont="1" applyFill="1" applyBorder="1" applyAlignment="1">
      <alignment horizontal="center" vertical="center" wrapText="1"/>
    </xf>
    <xf numFmtId="0" fontId="40" fillId="37" borderId="25" xfId="28" applyFont="1" applyFill="1" applyBorder="1" applyAlignment="1">
      <alignment horizontal="center" vertical="center" wrapText="1"/>
    </xf>
    <xf numFmtId="0" fontId="40" fillId="37" borderId="13" xfId="28" applyFont="1" applyFill="1" applyBorder="1" applyAlignment="1">
      <alignment horizontal="center" vertical="center" wrapText="1"/>
    </xf>
    <xf numFmtId="0" fontId="40" fillId="37" borderId="11" xfId="28" applyFont="1" applyFill="1" applyBorder="1" applyAlignment="1">
      <alignment horizontal="center" vertical="center" wrapText="1"/>
    </xf>
    <xf numFmtId="0" fontId="41" fillId="4" borderId="11" xfId="28" applyFont="1" applyFill="1" applyBorder="1" applyAlignment="1">
      <alignment horizontal="left" vertical="top" wrapText="1"/>
    </xf>
    <xf numFmtId="0" fontId="40" fillId="36" borderId="11" xfId="0" applyFont="1" applyFill="1" applyBorder="1" applyAlignment="1">
      <alignment horizontal="left" vertical="center" wrapText="1"/>
    </xf>
    <xf numFmtId="49" fontId="22" fillId="4" borderId="15" xfId="28" applyNumberFormat="1" applyFont="1" applyFill="1" applyBorder="1" applyAlignment="1">
      <alignment horizontal="center" vertical="center"/>
    </xf>
    <xf numFmtId="49" fontId="22" fillId="4" borderId="25" xfId="28" applyNumberFormat="1" applyFont="1" applyFill="1" applyBorder="1" applyAlignment="1">
      <alignment horizontal="center" vertical="center"/>
    </xf>
    <xf numFmtId="49" fontId="22" fillId="4" borderId="13" xfId="28" applyNumberFormat="1" applyFont="1" applyFill="1" applyBorder="1" applyAlignment="1">
      <alignment horizontal="center" vertical="center"/>
    </xf>
    <xf numFmtId="0" fontId="27" fillId="0" borderId="11" xfId="28" applyFont="1" applyFill="1" applyBorder="1" applyAlignment="1">
      <alignment horizontal="center" vertical="center"/>
    </xf>
    <xf numFmtId="0" fontId="55" fillId="24" borderId="11" xfId="0" applyFont="1" applyFill="1" applyBorder="1" applyAlignment="1">
      <alignment horizontal="center" vertical="center"/>
    </xf>
    <xf numFmtId="49" fontId="40" fillId="24" borderId="11" xfId="28" applyNumberFormat="1" applyFont="1" applyFill="1" applyBorder="1" applyAlignment="1">
      <alignment horizontal="center" vertical="center" wrapText="1"/>
    </xf>
    <xf numFmtId="0" fontId="41" fillId="4" borderId="11" xfId="28" applyFont="1" applyFill="1" applyBorder="1" applyAlignment="1">
      <alignment horizontal="center" vertical="top" wrapText="1"/>
    </xf>
    <xf numFmtId="0" fontId="40" fillId="33" borderId="11" xfId="0" applyFont="1" applyFill="1" applyBorder="1" applyAlignment="1">
      <alignment horizontal="left" vertical="center" wrapText="1"/>
    </xf>
    <xf numFmtId="0" fontId="43" fillId="35" borderId="22" xfId="28" applyFont="1" applyFill="1" applyBorder="1" applyAlignment="1">
      <alignment horizontal="center" vertical="center" wrapText="1"/>
    </xf>
    <xf numFmtId="0" fontId="43" fillId="35" borderId="19" xfId="28" applyFont="1" applyFill="1" applyBorder="1" applyAlignment="1">
      <alignment horizontal="center" vertical="center" wrapText="1"/>
    </xf>
    <xf numFmtId="0" fontId="43" fillId="35" borderId="14" xfId="28" applyFont="1" applyFill="1" applyBorder="1" applyAlignment="1">
      <alignment horizontal="center" vertical="center" wrapText="1"/>
    </xf>
    <xf numFmtId="0" fontId="43" fillId="35" borderId="23" xfId="28" applyFont="1" applyFill="1" applyBorder="1" applyAlignment="1">
      <alignment horizontal="center" vertical="center" wrapText="1"/>
    </xf>
    <xf numFmtId="0" fontId="43" fillId="35" borderId="21" xfId="28" applyFont="1" applyFill="1" applyBorder="1" applyAlignment="1">
      <alignment horizontal="center" vertical="center" wrapText="1"/>
    </xf>
    <xf numFmtId="0" fontId="43" fillId="35" borderId="24" xfId="28" applyFont="1" applyFill="1" applyBorder="1" applyAlignment="1">
      <alignment horizontal="center" vertical="center" wrapText="1"/>
    </xf>
    <xf numFmtId="0" fontId="23" fillId="26" borderId="11" xfId="28" applyFont="1" applyFill="1" applyBorder="1"/>
    <xf numFmtId="164" fontId="40" fillId="45" borderId="11" xfId="28" applyNumberFormat="1" applyFont="1" applyFill="1" applyBorder="1" applyAlignment="1">
      <alignment horizontal="center" vertical="center"/>
    </xf>
    <xf numFmtId="164" fontId="23" fillId="45" borderId="11" xfId="28" applyNumberFormat="1" applyFont="1" applyFill="1" applyBorder="1" applyAlignment="1">
      <alignment horizontal="center" vertical="center"/>
    </xf>
    <xf numFmtId="0" fontId="23" fillId="24" borderId="15" xfId="28" applyFont="1" applyFill="1" applyBorder="1" applyAlignment="1">
      <alignment horizontal="left" vertical="center" wrapText="1"/>
    </xf>
    <xf numFmtId="0" fontId="23" fillId="24" borderId="13" xfId="28" applyFont="1" applyFill="1" applyBorder="1" applyAlignment="1">
      <alignment horizontal="left" vertical="center" wrapText="1"/>
    </xf>
    <xf numFmtId="0" fontId="23" fillId="33" borderId="15" xfId="28" applyFont="1" applyFill="1" applyBorder="1" applyAlignment="1">
      <alignment horizontal="center" vertical="center" wrapText="1"/>
    </xf>
    <xf numFmtId="0" fontId="23" fillId="33" borderId="13" xfId="28" applyFont="1" applyFill="1" applyBorder="1" applyAlignment="1">
      <alignment horizontal="center" vertical="center" wrapText="1"/>
    </xf>
    <xf numFmtId="0" fontId="43" fillId="36" borderId="15" xfId="0" applyFont="1" applyFill="1" applyBorder="1" applyAlignment="1">
      <alignment horizontal="left" vertical="top" wrapText="1"/>
    </xf>
    <xf numFmtId="0" fontId="43" fillId="36" borderId="13" xfId="0" applyFont="1" applyFill="1" applyBorder="1" applyAlignment="1">
      <alignment horizontal="left" vertical="top" wrapText="1"/>
    </xf>
    <xf numFmtId="164" fontId="40" fillId="35" borderId="11" xfId="28" applyNumberFormat="1" applyFont="1" applyFill="1" applyBorder="1" applyAlignment="1">
      <alignment horizontal="center" vertical="center"/>
    </xf>
    <xf numFmtId="164" fontId="41" fillId="35" borderId="15" xfId="28" applyNumberFormat="1" applyFont="1" applyFill="1" applyBorder="1" applyAlignment="1">
      <alignment horizontal="center" vertical="center"/>
    </xf>
    <xf numFmtId="164" fontId="41" fillId="35" borderId="25" xfId="28" applyNumberFormat="1" applyFont="1" applyFill="1" applyBorder="1" applyAlignment="1">
      <alignment horizontal="center" vertical="center"/>
    </xf>
    <xf numFmtId="164" fontId="41" fillId="35" borderId="13" xfId="28" applyNumberFormat="1" applyFont="1" applyFill="1" applyBorder="1" applyAlignment="1">
      <alignment horizontal="center" vertical="center"/>
    </xf>
    <xf numFmtId="0" fontId="40" fillId="24" borderId="11" xfId="28" applyFont="1" applyFill="1" applyBorder="1" applyAlignment="1">
      <alignment horizontal="center" vertical="center" wrapText="1"/>
    </xf>
    <xf numFmtId="0" fontId="23" fillId="24" borderId="11" xfId="28" applyFont="1" applyFill="1" applyBorder="1" applyAlignment="1">
      <alignment horizontal="center" vertical="center" wrapText="1"/>
    </xf>
    <xf numFmtId="0" fontId="40" fillId="24" borderId="11" xfId="28" applyFont="1" applyFill="1" applyBorder="1" applyAlignment="1">
      <alignment horizontal="left" vertical="center" wrapText="1"/>
    </xf>
    <xf numFmtId="49" fontId="40" fillId="33" borderId="11" xfId="27" applyNumberFormat="1" applyFont="1" applyFill="1" applyBorder="1" applyAlignment="1">
      <alignment horizontal="left" vertical="center" wrapText="1"/>
    </xf>
    <xf numFmtId="49" fontId="41" fillId="57" borderId="11" xfId="0" applyNumberFormat="1" applyFont="1" applyFill="1" applyBorder="1" applyAlignment="1">
      <alignment horizontal="center" vertical="center"/>
    </xf>
    <xf numFmtId="49" fontId="41" fillId="8" borderId="11" xfId="0" applyNumberFormat="1" applyFont="1" applyFill="1" applyBorder="1" applyAlignment="1">
      <alignment horizontal="center" vertical="center"/>
    </xf>
    <xf numFmtId="49" fontId="22" fillId="37" borderId="15" xfId="28" applyNumberFormat="1" applyFont="1" applyFill="1" applyBorder="1" applyAlignment="1">
      <alignment horizontal="center" vertical="center"/>
    </xf>
    <xf numFmtId="49" fontId="22" fillId="37" borderId="25" xfId="28" applyNumberFormat="1" applyFont="1" applyFill="1" applyBorder="1" applyAlignment="1">
      <alignment horizontal="center" vertical="center"/>
    </xf>
    <xf numFmtId="49" fontId="22" fillId="37" borderId="13" xfId="28" applyNumberFormat="1" applyFont="1" applyFill="1" applyBorder="1" applyAlignment="1">
      <alignment horizontal="center" vertical="center"/>
    </xf>
    <xf numFmtId="49" fontId="22" fillId="0" borderId="11" xfId="28" applyNumberFormat="1" applyFont="1" applyFill="1" applyBorder="1" applyAlignment="1">
      <alignment horizontal="center" vertical="center" wrapText="1"/>
    </xf>
    <xf numFmtId="0" fontId="40" fillId="0" borderId="11" xfId="28" applyFont="1" applyFill="1" applyBorder="1" applyAlignment="1">
      <alignment horizontal="left" vertical="center" wrapText="1"/>
    </xf>
    <xf numFmtId="49" fontId="22" fillId="36" borderId="11" xfId="28" applyNumberFormat="1" applyFont="1" applyFill="1" applyBorder="1" applyAlignment="1">
      <alignment horizontal="center" vertical="center" wrapText="1"/>
    </xf>
    <xf numFmtId="49" fontId="23" fillId="36" borderId="11" xfId="28" applyNumberFormat="1" applyFont="1" applyFill="1" applyBorder="1" applyAlignment="1">
      <alignment horizontal="left" vertical="center" wrapText="1"/>
    </xf>
    <xf numFmtId="49" fontId="23" fillId="0" borderId="11" xfId="28" applyNumberFormat="1" applyFont="1" applyBorder="1" applyAlignment="1">
      <alignment horizontal="center" vertical="center" wrapText="1"/>
    </xf>
    <xf numFmtId="164" fontId="23" fillId="36" borderId="11" xfId="28" applyNumberFormat="1" applyFont="1" applyFill="1" applyBorder="1" applyAlignment="1">
      <alignment horizontal="center" vertical="center"/>
    </xf>
    <xf numFmtId="49" fontId="22" fillId="4" borderId="11" xfId="28" applyNumberFormat="1" applyFont="1" applyFill="1" applyBorder="1" applyAlignment="1">
      <alignment vertical="center"/>
    </xf>
    <xf numFmtId="49" fontId="22" fillId="0" borderId="11" xfId="28" applyNumberFormat="1" applyFont="1" applyFill="1" applyBorder="1" applyAlignment="1">
      <alignment vertical="center"/>
    </xf>
    <xf numFmtId="49" fontId="22" fillId="25" borderId="11" xfId="28" applyNumberFormat="1" applyFont="1" applyFill="1" applyBorder="1" applyAlignment="1">
      <alignment horizontal="center" vertical="center"/>
    </xf>
    <xf numFmtId="0" fontId="40" fillId="33" borderId="11" xfId="28" applyFont="1" applyFill="1" applyBorder="1" applyAlignment="1">
      <alignment horizontal="left" vertical="center" wrapText="1"/>
    </xf>
    <xf numFmtId="0" fontId="22" fillId="4" borderId="11" xfId="28" applyFont="1" applyFill="1" applyBorder="1" applyAlignment="1">
      <alignment horizontal="right" vertical="top" wrapText="1"/>
    </xf>
    <xf numFmtId="49" fontId="41" fillId="37" borderId="11" xfId="28" applyNumberFormat="1" applyFont="1" applyFill="1" applyBorder="1" applyAlignment="1">
      <alignment horizontal="center" vertical="center"/>
    </xf>
    <xf numFmtId="0" fontId="40" fillId="49" borderId="17" xfId="28" applyFont="1" applyFill="1" applyBorder="1" applyAlignment="1">
      <alignment horizontal="center" vertical="center" wrapText="1"/>
    </xf>
    <xf numFmtId="0" fontId="40" fillId="49" borderId="16" xfId="28" applyFont="1" applyFill="1" applyBorder="1" applyAlignment="1">
      <alignment horizontal="center" vertical="center" wrapText="1"/>
    </xf>
    <xf numFmtId="0" fontId="40" fillId="49" borderId="18" xfId="28" applyFont="1" applyFill="1" applyBorder="1" applyAlignment="1">
      <alignment horizontal="center" vertical="center" wrapText="1"/>
    </xf>
    <xf numFmtId="49" fontId="41" fillId="50" borderId="11" xfId="0" applyNumberFormat="1" applyFont="1" applyFill="1" applyBorder="1" applyAlignment="1">
      <alignment horizontal="center" vertical="center"/>
    </xf>
    <xf numFmtId="49" fontId="22" fillId="36" borderId="11" xfId="28" applyNumberFormat="1" applyFont="1" applyFill="1" applyBorder="1" applyAlignment="1">
      <alignment horizontal="center" vertical="center"/>
    </xf>
    <xf numFmtId="49" fontId="22" fillId="50" borderId="11" xfId="28" applyNumberFormat="1" applyFont="1" applyFill="1" applyBorder="1" applyAlignment="1">
      <alignment horizontal="center" vertical="center"/>
    </xf>
    <xf numFmtId="0" fontId="23" fillId="41" borderId="11" xfId="0" applyFont="1" applyFill="1" applyBorder="1" applyAlignment="1">
      <alignment horizontal="left" vertical="center" wrapText="1"/>
    </xf>
    <xf numFmtId="0" fontId="40" fillId="36" borderId="11" xfId="28" applyFont="1" applyFill="1" applyBorder="1" applyAlignment="1">
      <alignment horizontal="center" vertical="center" wrapText="1"/>
    </xf>
    <xf numFmtId="164" fontId="41" fillId="43" borderId="11" xfId="0" applyNumberFormat="1" applyFont="1" applyFill="1" applyBorder="1" applyAlignment="1">
      <alignment horizontal="center" vertical="center"/>
    </xf>
    <xf numFmtId="0" fontId="40" fillId="41" borderId="15" xfId="0" applyFont="1" applyFill="1" applyBorder="1" applyAlignment="1">
      <alignment horizontal="left" vertical="center" wrapText="1"/>
    </xf>
    <xf numFmtId="0" fontId="40" fillId="41" borderId="13" xfId="0" applyFont="1" applyFill="1" applyBorder="1" applyAlignment="1">
      <alignment horizontal="left" vertical="center" wrapText="1"/>
    </xf>
    <xf numFmtId="0" fontId="23" fillId="36" borderId="15" xfId="28" applyFont="1" applyFill="1" applyBorder="1" applyAlignment="1">
      <alignment horizontal="center" vertical="center"/>
    </xf>
    <xf numFmtId="0" fontId="23" fillId="36" borderId="13" xfId="28" applyFont="1" applyFill="1" applyBorder="1" applyAlignment="1">
      <alignment horizontal="center" vertical="center"/>
    </xf>
    <xf numFmtId="1" fontId="40" fillId="42" borderId="17" xfId="0" applyNumberFormat="1" applyFont="1" applyFill="1" applyBorder="1" applyAlignment="1">
      <alignment horizontal="center" vertical="center" wrapText="1"/>
    </xf>
    <xf numFmtId="1" fontId="40" fillId="42" borderId="16" xfId="0" applyNumberFormat="1" applyFont="1" applyFill="1" applyBorder="1" applyAlignment="1">
      <alignment horizontal="center" vertical="center" wrapText="1"/>
    </xf>
    <xf numFmtId="1" fontId="40" fillId="42" borderId="18" xfId="0" applyNumberFormat="1" applyFont="1" applyFill="1" applyBorder="1" applyAlignment="1">
      <alignment horizontal="center" vertical="center" wrapText="1"/>
    </xf>
    <xf numFmtId="49" fontId="40" fillId="55" borderId="11" xfId="0" applyNumberFormat="1" applyFont="1" applyFill="1" applyBorder="1" applyAlignment="1">
      <alignment horizontal="left" vertical="center" wrapText="1"/>
    </xf>
    <xf numFmtId="164" fontId="23" fillId="44" borderId="15" xfId="28" applyNumberFormat="1" applyFont="1" applyFill="1" applyBorder="1" applyAlignment="1">
      <alignment horizontal="center" vertical="center" wrapText="1"/>
    </xf>
    <xf numFmtId="164" fontId="23" fillId="44" borderId="25" xfId="28" applyNumberFormat="1" applyFont="1" applyFill="1" applyBorder="1" applyAlignment="1">
      <alignment horizontal="center" vertical="center" wrapText="1"/>
    </xf>
    <xf numFmtId="164" fontId="23" fillId="44" borderId="13" xfId="28" applyNumberFormat="1" applyFont="1" applyFill="1" applyBorder="1" applyAlignment="1">
      <alignment horizontal="center" vertical="center" wrapText="1"/>
    </xf>
    <xf numFmtId="0" fontId="35" fillId="35" borderId="15" xfId="28" applyFont="1" applyFill="1" applyBorder="1" applyAlignment="1">
      <alignment horizontal="center" vertical="center" wrapText="1"/>
    </xf>
    <xf numFmtId="0" fontId="35" fillId="35" borderId="13" xfId="28" applyFont="1" applyFill="1" applyBorder="1" applyAlignment="1">
      <alignment horizontal="center" vertical="center" wrapText="1"/>
    </xf>
    <xf numFmtId="164" fontId="40" fillId="36" borderId="11" xfId="28" applyNumberFormat="1" applyFont="1" applyFill="1" applyBorder="1" applyAlignment="1">
      <alignment horizontal="center" vertical="center"/>
    </xf>
    <xf numFmtId="0" fontId="23" fillId="36" borderId="11" xfId="0" applyFont="1" applyFill="1" applyBorder="1" applyAlignment="1">
      <alignment horizontal="left" vertical="top" wrapText="1"/>
    </xf>
    <xf numFmtId="0" fontId="3" fillId="0" borderId="0" xfId="28" applyFont="1" applyBorder="1" applyAlignment="1">
      <alignment horizontal="left" vertical="center"/>
    </xf>
    <xf numFmtId="0" fontId="3" fillId="0" borderId="0" xfId="28" applyFont="1" applyAlignment="1">
      <alignment horizontal="left" vertical="center"/>
    </xf>
    <xf numFmtId="0" fontId="40" fillId="33" borderId="15" xfId="0" applyFont="1" applyFill="1" applyBorder="1" applyAlignment="1">
      <alignment horizontal="left" vertical="center" wrapText="1"/>
    </xf>
    <xf numFmtId="0" fontId="40" fillId="33" borderId="13" xfId="0" applyFont="1" applyFill="1" applyBorder="1" applyAlignment="1">
      <alignment horizontal="left" vertical="center" wrapText="1"/>
    </xf>
    <xf numFmtId="0" fontId="40" fillId="35" borderId="15" xfId="28" applyFont="1" applyFill="1" applyBorder="1" applyAlignment="1">
      <alignment horizontal="center" vertical="center" wrapText="1"/>
    </xf>
    <xf numFmtId="0" fontId="40" fillId="35" borderId="13" xfId="28" applyFont="1" applyFill="1" applyBorder="1" applyAlignment="1">
      <alignment horizontal="center" vertical="center" wrapText="1"/>
    </xf>
    <xf numFmtId="0" fontId="40" fillId="26" borderId="17" xfId="28" applyFont="1" applyFill="1" applyBorder="1" applyAlignment="1">
      <alignment horizontal="center" vertical="center" wrapText="1"/>
    </xf>
    <xf numFmtId="0" fontId="40" fillId="26" borderId="16" xfId="28" applyFont="1" applyFill="1" applyBorder="1" applyAlignment="1">
      <alignment horizontal="center" vertical="center" wrapText="1"/>
    </xf>
    <xf numFmtId="0" fontId="40" fillId="26" borderId="18" xfId="28" applyFont="1" applyFill="1" applyBorder="1" applyAlignment="1">
      <alignment horizontal="center" vertical="center" wrapText="1"/>
    </xf>
    <xf numFmtId="0" fontId="40" fillId="26" borderId="11" xfId="28" applyFont="1" applyFill="1" applyBorder="1" applyAlignment="1">
      <alignment horizontal="center" vertical="center" wrapText="1"/>
    </xf>
    <xf numFmtId="0" fontId="23" fillId="26" borderId="17" xfId="28" applyFont="1" applyFill="1" applyBorder="1" applyAlignment="1">
      <alignment horizontal="center" wrapText="1"/>
    </xf>
    <xf numFmtId="0" fontId="23" fillId="26" borderId="16" xfId="28" applyFont="1" applyFill="1" applyBorder="1" applyAlignment="1">
      <alignment horizontal="center" wrapText="1"/>
    </xf>
    <xf numFmtId="0" fontId="23" fillId="26" borderId="18" xfId="28" applyFont="1" applyFill="1" applyBorder="1" applyAlignment="1">
      <alignment horizontal="center" wrapText="1"/>
    </xf>
    <xf numFmtId="164" fontId="23" fillId="35" borderId="11" xfId="28" applyNumberFormat="1" applyFont="1" applyFill="1" applyBorder="1" applyAlignment="1">
      <alignment horizontal="center" vertical="center" wrapText="1"/>
    </xf>
    <xf numFmtId="164" fontId="42" fillId="36" borderId="11" xfId="28" applyNumberFormat="1" applyFont="1" applyFill="1" applyBorder="1" applyAlignment="1">
      <alignment horizontal="center" vertical="center"/>
    </xf>
    <xf numFmtId="49" fontId="41" fillId="4" borderId="11" xfId="0" applyNumberFormat="1" applyFont="1" applyFill="1" applyBorder="1" applyAlignment="1">
      <alignment horizontal="center" vertical="center"/>
    </xf>
    <xf numFmtId="49" fontId="41" fillId="37" borderId="11" xfId="0" applyNumberFormat="1" applyFont="1" applyFill="1" applyBorder="1" applyAlignment="1">
      <alignment horizontal="center" vertical="center"/>
    </xf>
    <xf numFmtId="49" fontId="41" fillId="29" borderId="11" xfId="0" applyNumberFormat="1" applyFont="1" applyFill="1" applyBorder="1" applyAlignment="1">
      <alignment horizontal="center" vertical="center"/>
    </xf>
    <xf numFmtId="164" fontId="41" fillId="17" borderId="11" xfId="0" applyNumberFormat="1" applyFont="1" applyFill="1" applyBorder="1" applyAlignment="1">
      <alignment horizontal="center" vertical="center"/>
    </xf>
    <xf numFmtId="164" fontId="41" fillId="4" borderId="11" xfId="0" applyNumberFormat="1" applyFont="1" applyFill="1" applyBorder="1" applyAlignment="1">
      <alignment horizontal="center" vertical="center"/>
    </xf>
    <xf numFmtId="0" fontId="40" fillId="41" borderId="11" xfId="0" applyFont="1" applyFill="1" applyBorder="1" applyAlignment="1">
      <alignment horizontal="left" vertical="center" wrapText="1"/>
    </xf>
    <xf numFmtId="49" fontId="41" fillId="4" borderId="11" xfId="0" applyNumberFormat="1" applyFont="1" applyFill="1" applyBorder="1" applyAlignment="1">
      <alignment horizontal="right" vertical="top"/>
    </xf>
    <xf numFmtId="49" fontId="40" fillId="42" borderId="11" xfId="0" applyNumberFormat="1" applyFont="1" applyFill="1" applyBorder="1" applyAlignment="1">
      <alignment horizontal="center" vertical="center" wrapText="1"/>
    </xf>
    <xf numFmtId="49" fontId="41" fillId="29" borderId="11" xfId="0" applyNumberFormat="1" applyFont="1" applyFill="1" applyBorder="1" applyAlignment="1">
      <alignment horizontal="right" vertical="center"/>
    </xf>
    <xf numFmtId="164" fontId="41" fillId="4" borderId="11" xfId="0" applyNumberFormat="1" applyFont="1" applyFill="1" applyBorder="1" applyAlignment="1">
      <alignment horizontal="center" vertical="top"/>
    </xf>
    <xf numFmtId="0" fontId="55" fillId="42" borderId="11" xfId="0" applyFont="1" applyFill="1" applyBorder="1" applyAlignment="1">
      <alignment horizontal="center" vertical="center" wrapText="1"/>
    </xf>
    <xf numFmtId="164" fontId="41" fillId="36" borderId="11" xfId="0" applyNumberFormat="1" applyFont="1" applyFill="1" applyBorder="1" applyAlignment="1">
      <alignment horizontal="center" vertical="center"/>
    </xf>
    <xf numFmtId="1" fontId="40" fillId="42" borderId="11" xfId="0" applyNumberFormat="1" applyFont="1" applyFill="1" applyBorder="1" applyAlignment="1">
      <alignment horizontal="center" vertical="center"/>
    </xf>
    <xf numFmtId="0" fontId="23" fillId="36" borderId="15" xfId="0" applyFont="1" applyFill="1" applyBorder="1" applyAlignment="1">
      <alignment horizontal="left" vertical="center" wrapText="1"/>
    </xf>
    <xf numFmtId="0" fontId="23" fillId="36" borderId="13" xfId="0" applyFont="1" applyFill="1" applyBorder="1" applyAlignment="1">
      <alignment horizontal="left" vertical="center" wrapText="1"/>
    </xf>
    <xf numFmtId="49" fontId="40" fillId="33" borderId="11" xfId="0" applyNumberFormat="1" applyFont="1" applyFill="1" applyBorder="1" applyAlignment="1">
      <alignment horizontal="center" vertical="center" wrapText="1"/>
    </xf>
    <xf numFmtId="49" fontId="40" fillId="36" borderId="11" xfId="28" applyNumberFormat="1" applyFont="1" applyFill="1" applyBorder="1" applyAlignment="1">
      <alignment horizontal="center" vertical="center" wrapText="1"/>
    </xf>
    <xf numFmtId="164" fontId="41" fillId="8" borderId="11" xfId="0" applyNumberFormat="1" applyFont="1" applyFill="1" applyBorder="1" applyAlignment="1">
      <alignment horizontal="center" vertical="center"/>
    </xf>
    <xf numFmtId="0" fontId="40" fillId="0" borderId="11" xfId="0" applyFont="1" applyFill="1" applyBorder="1" applyAlignment="1">
      <alignment horizontal="left" vertical="center" wrapText="1"/>
    </xf>
    <xf numFmtId="1" fontId="40" fillId="33" borderId="11" xfId="0" applyNumberFormat="1" applyFont="1" applyFill="1" applyBorder="1" applyAlignment="1">
      <alignment horizontal="center" vertical="center"/>
    </xf>
    <xf numFmtId="164" fontId="47" fillId="42" borderId="11" xfId="0" applyNumberFormat="1" applyFont="1" applyFill="1" applyBorder="1" applyAlignment="1">
      <alignment horizontal="center" vertical="center"/>
    </xf>
    <xf numFmtId="0" fontId="41" fillId="4" borderId="11" xfId="28" applyFont="1" applyFill="1" applyBorder="1" applyAlignment="1">
      <alignment horizontal="left" vertical="center" wrapText="1"/>
    </xf>
    <xf numFmtId="0" fontId="27" fillId="35" borderId="11" xfId="28" applyFont="1" applyFill="1" applyBorder="1" applyAlignment="1">
      <alignment horizontal="center" vertical="center" wrapText="1"/>
    </xf>
    <xf numFmtId="164" fontId="23" fillId="35" borderId="11" xfId="28" applyNumberFormat="1" applyFont="1" applyFill="1" applyBorder="1" applyAlignment="1">
      <alignment horizontal="center" vertical="center"/>
    </xf>
    <xf numFmtId="164" fontId="40" fillId="47" borderId="15" xfId="28" applyNumberFormat="1" applyFont="1" applyFill="1" applyBorder="1" applyAlignment="1">
      <alignment horizontal="center" vertical="center"/>
    </xf>
    <xf numFmtId="164" fontId="40" fillId="47" borderId="13" xfId="28" applyNumberFormat="1" applyFont="1" applyFill="1" applyBorder="1" applyAlignment="1">
      <alignment horizontal="center" vertical="center"/>
    </xf>
    <xf numFmtId="0" fontId="25" fillId="0" borderId="15" xfId="28" applyFont="1" applyBorder="1" applyAlignment="1">
      <alignment horizontal="center"/>
    </xf>
    <xf numFmtId="0" fontId="25" fillId="0" borderId="13" xfId="28" applyFont="1" applyBorder="1" applyAlignment="1">
      <alignment horizontal="center"/>
    </xf>
    <xf numFmtId="164" fontId="23" fillId="24" borderId="15" xfId="28" applyNumberFormat="1" applyFont="1" applyFill="1" applyBorder="1" applyAlignment="1">
      <alignment horizontal="center" vertical="center"/>
    </xf>
    <xf numFmtId="164" fontId="23" fillId="24" borderId="13" xfId="28" applyNumberFormat="1" applyFont="1" applyFill="1" applyBorder="1" applyAlignment="1">
      <alignment horizontal="center" vertical="center"/>
    </xf>
    <xf numFmtId="164" fontId="41" fillId="42" borderId="11" xfId="0" applyNumberFormat="1" applyFont="1" applyFill="1" applyBorder="1" applyAlignment="1">
      <alignment horizontal="center" vertical="center"/>
    </xf>
    <xf numFmtId="0" fontId="55" fillId="42" borderId="11" xfId="0" applyFont="1" applyFill="1" applyBorder="1" applyAlignment="1">
      <alignment horizontal="center" vertical="center"/>
    </xf>
    <xf numFmtId="0" fontId="27" fillId="0" borderId="11" xfId="28" applyFont="1" applyFill="1" applyBorder="1" applyAlignment="1">
      <alignment horizontal="center" vertical="center" wrapText="1"/>
    </xf>
    <xf numFmtId="164" fontId="40" fillId="48" borderId="11" xfId="0" applyNumberFormat="1" applyFont="1" applyFill="1" applyBorder="1" applyAlignment="1">
      <alignment horizontal="center" vertical="center"/>
    </xf>
    <xf numFmtId="0" fontId="23" fillId="35" borderId="11" xfId="28" applyFont="1" applyFill="1" applyBorder="1" applyAlignment="1">
      <alignment horizontal="center" vertical="center" wrapText="1"/>
    </xf>
    <xf numFmtId="0" fontId="23" fillId="27" borderId="11" xfId="28" applyFont="1" applyFill="1" applyBorder="1" applyAlignment="1">
      <alignment horizontal="left" vertical="center" wrapText="1"/>
    </xf>
    <xf numFmtId="0" fontId="23" fillId="0" borderId="17" xfId="0" applyFont="1" applyFill="1" applyBorder="1" applyAlignment="1">
      <alignment horizontal="center" vertical="center"/>
    </xf>
    <xf numFmtId="0" fontId="23" fillId="0" borderId="16" xfId="0" applyFont="1" applyFill="1" applyBorder="1" applyAlignment="1">
      <alignment horizontal="center" vertical="center"/>
    </xf>
    <xf numFmtId="0" fontId="23" fillId="0" borderId="18" xfId="0" applyFont="1" applyFill="1" applyBorder="1" applyAlignment="1">
      <alignment horizontal="center" vertical="center"/>
    </xf>
    <xf numFmtId="0" fontId="23" fillId="36" borderId="11" xfId="0" applyFont="1" applyFill="1" applyBorder="1" applyAlignment="1">
      <alignment horizontal="center" vertical="center"/>
    </xf>
    <xf numFmtId="0" fontId="40" fillId="35" borderId="17" xfId="28" applyFont="1" applyFill="1" applyBorder="1" applyAlignment="1">
      <alignment horizontal="center" vertical="center" wrapText="1"/>
    </xf>
    <xf numFmtId="0" fontId="40" fillId="35" borderId="16" xfId="28" applyFont="1" applyFill="1" applyBorder="1" applyAlignment="1">
      <alignment horizontal="center" vertical="center" wrapText="1"/>
    </xf>
    <xf numFmtId="0" fontId="40" fillId="35" borderId="18" xfId="28" applyFont="1" applyFill="1" applyBorder="1" applyAlignment="1">
      <alignment horizontal="center" vertical="center" wrapText="1"/>
    </xf>
    <xf numFmtId="164" fontId="41" fillId="45" borderId="11" xfId="0" applyNumberFormat="1" applyFont="1" applyFill="1" applyBorder="1" applyAlignment="1">
      <alignment horizontal="center" vertical="center"/>
    </xf>
    <xf numFmtId="0" fontId="23" fillId="33" borderId="11" xfId="28" applyFont="1" applyFill="1" applyBorder="1" applyAlignment="1">
      <alignment horizontal="center" vertical="center" wrapText="1"/>
    </xf>
    <xf numFmtId="0" fontId="47" fillId="36" borderId="11" xfId="28" applyFont="1" applyFill="1" applyBorder="1" applyAlignment="1" applyProtection="1">
      <alignment horizontal="center" vertical="center" wrapText="1"/>
      <protection locked="0"/>
    </xf>
    <xf numFmtId="164" fontId="23" fillId="45" borderId="11" xfId="28" applyNumberFormat="1" applyFont="1" applyFill="1" applyBorder="1" applyAlignment="1">
      <alignment horizontal="center" vertical="center" wrapText="1"/>
    </xf>
    <xf numFmtId="164" fontId="23" fillId="44" borderId="11" xfId="28" applyNumberFormat="1" applyFont="1" applyFill="1" applyBorder="1" applyAlignment="1">
      <alignment horizontal="center" vertical="center" wrapText="1"/>
    </xf>
    <xf numFmtId="1" fontId="40" fillId="42" borderId="22" xfId="0" applyNumberFormat="1" applyFont="1" applyFill="1" applyBorder="1" applyAlignment="1">
      <alignment horizontal="center" vertical="center"/>
    </xf>
    <xf numFmtId="1" fontId="40" fillId="42" borderId="19" xfId="0" applyNumberFormat="1" applyFont="1" applyFill="1" applyBorder="1" applyAlignment="1">
      <alignment horizontal="center" vertical="center"/>
    </xf>
    <xf numFmtId="1" fontId="40" fillId="42" borderId="14" xfId="0" applyNumberFormat="1" applyFont="1" applyFill="1" applyBorder="1" applyAlignment="1">
      <alignment horizontal="center" vertical="center"/>
    </xf>
    <xf numFmtId="1" fontId="40" fillId="42" borderId="23" xfId="0" applyNumberFormat="1" applyFont="1" applyFill="1" applyBorder="1" applyAlignment="1">
      <alignment horizontal="center" vertical="center"/>
    </xf>
    <xf numFmtId="1" fontId="40" fillId="42" borderId="21" xfId="0" applyNumberFormat="1" applyFont="1" applyFill="1" applyBorder="1" applyAlignment="1">
      <alignment horizontal="center" vertical="center"/>
    </xf>
    <xf numFmtId="1" fontId="40" fillId="42" borderId="24" xfId="0" applyNumberFormat="1" applyFont="1" applyFill="1" applyBorder="1" applyAlignment="1">
      <alignment horizontal="center" vertical="center"/>
    </xf>
    <xf numFmtId="164" fontId="40" fillId="35" borderId="15" xfId="28" applyNumberFormat="1" applyFont="1" applyFill="1" applyBorder="1" applyAlignment="1">
      <alignment horizontal="center" vertical="center"/>
    </xf>
    <xf numFmtId="164" fontId="40" fillId="35" borderId="13" xfId="28" applyNumberFormat="1" applyFont="1" applyFill="1" applyBorder="1" applyAlignment="1">
      <alignment horizontal="center" vertical="center"/>
    </xf>
    <xf numFmtId="49" fontId="22" fillId="4" borderId="17" xfId="28" applyNumberFormat="1" applyFont="1" applyFill="1" applyBorder="1" applyAlignment="1">
      <alignment horizontal="left" vertical="top"/>
    </xf>
    <xf numFmtId="49" fontId="22" fillId="4" borderId="16" xfId="28" applyNumberFormat="1" applyFont="1" applyFill="1" applyBorder="1" applyAlignment="1">
      <alignment horizontal="left" vertical="top"/>
    </xf>
    <xf numFmtId="49" fontId="22" fillId="4" borderId="18" xfId="28" applyNumberFormat="1" applyFont="1" applyFill="1" applyBorder="1" applyAlignment="1">
      <alignment horizontal="left" vertical="top"/>
    </xf>
    <xf numFmtId="49" fontId="22" fillId="0" borderId="15" xfId="28" applyNumberFormat="1" applyFont="1" applyFill="1" applyBorder="1" applyAlignment="1">
      <alignment horizontal="center" vertical="center"/>
    </xf>
    <xf numFmtId="49" fontId="22" fillId="0" borderId="25" xfId="28" applyNumberFormat="1" applyFont="1" applyFill="1" applyBorder="1" applyAlignment="1">
      <alignment horizontal="center" vertical="center"/>
    </xf>
    <xf numFmtId="49" fontId="22" fillId="0" borderId="13" xfId="28" applyNumberFormat="1" applyFont="1" applyFill="1" applyBorder="1" applyAlignment="1">
      <alignment horizontal="center" vertical="center"/>
    </xf>
    <xf numFmtId="0" fontId="23" fillId="0" borderId="15" xfId="28" applyFont="1" applyFill="1" applyBorder="1" applyAlignment="1">
      <alignment horizontal="left" vertical="center" wrapText="1"/>
    </xf>
    <xf numFmtId="0" fontId="23" fillId="0" borderId="25" xfId="28" applyFont="1" applyFill="1" applyBorder="1" applyAlignment="1">
      <alignment horizontal="left" vertical="center" wrapText="1"/>
    </xf>
    <xf numFmtId="0" fontId="23" fillId="0" borderId="13" xfId="28" applyFont="1" applyFill="1" applyBorder="1" applyAlignment="1">
      <alignment horizontal="left" vertical="center" wrapText="1"/>
    </xf>
    <xf numFmtId="49" fontId="23" fillId="0" borderId="25" xfId="28" applyNumberFormat="1" applyFont="1" applyFill="1" applyBorder="1" applyAlignment="1">
      <alignment horizontal="center" vertical="center" wrapText="1"/>
    </xf>
    <xf numFmtId="0" fontId="27" fillId="36" borderId="15" xfId="28" applyFont="1" applyFill="1" applyBorder="1" applyAlignment="1">
      <alignment horizontal="center" vertical="center"/>
    </xf>
    <xf numFmtId="0" fontId="27" fillId="36" borderId="13" xfId="28" applyFont="1" applyFill="1" applyBorder="1" applyAlignment="1">
      <alignment horizontal="center" vertical="center"/>
    </xf>
    <xf numFmtId="0" fontId="40" fillId="51" borderId="11" xfId="28" applyFont="1" applyFill="1" applyBorder="1" applyAlignment="1">
      <alignment horizontal="center" vertical="top" wrapText="1"/>
    </xf>
    <xf numFmtId="0" fontId="37" fillId="45" borderId="19" xfId="0" applyFont="1" applyFill="1" applyBorder="1" applyAlignment="1">
      <alignment horizontal="left" vertical="center"/>
    </xf>
    <xf numFmtId="49" fontId="22" fillId="56" borderId="15" xfId="28" applyNumberFormat="1" applyFont="1" applyFill="1" applyBorder="1" applyAlignment="1">
      <alignment horizontal="center" vertical="center"/>
    </xf>
    <xf numFmtId="49" fontId="22" fillId="56" borderId="25" xfId="28" applyNumberFormat="1" applyFont="1" applyFill="1" applyBorder="1" applyAlignment="1">
      <alignment horizontal="center" vertical="center"/>
    </xf>
    <xf numFmtId="49" fontId="22" fillId="56" borderId="13" xfId="28" applyNumberFormat="1" applyFont="1" applyFill="1" applyBorder="1" applyAlignment="1">
      <alignment horizontal="center" vertical="center"/>
    </xf>
    <xf numFmtId="49" fontId="41" fillId="0" borderId="15" xfId="28" applyNumberFormat="1" applyFont="1" applyFill="1" applyBorder="1" applyAlignment="1">
      <alignment horizontal="center" vertical="center"/>
    </xf>
    <xf numFmtId="49" fontId="41" fillId="0" borderId="25" xfId="28" applyNumberFormat="1" applyFont="1" applyFill="1" applyBorder="1" applyAlignment="1">
      <alignment horizontal="center" vertical="center"/>
    </xf>
    <xf numFmtId="49" fontId="41" fillId="0" borderId="13" xfId="28" applyNumberFormat="1" applyFont="1" applyFill="1" applyBorder="1" applyAlignment="1">
      <alignment horizontal="center" vertical="center"/>
    </xf>
    <xf numFmtId="49" fontId="41" fillId="0" borderId="11" xfId="28" applyNumberFormat="1" applyFont="1" applyFill="1" applyBorder="1" applyAlignment="1">
      <alignment horizontal="center" vertical="center"/>
    </xf>
    <xf numFmtId="49" fontId="22" fillId="36" borderId="15" xfId="28" applyNumberFormat="1" applyFont="1" applyFill="1" applyBorder="1" applyAlignment="1">
      <alignment horizontal="center" vertical="center"/>
    </xf>
    <xf numFmtId="49" fontId="22" fillId="36" borderId="25" xfId="28" applyNumberFormat="1" applyFont="1" applyFill="1" applyBorder="1" applyAlignment="1">
      <alignment horizontal="center" vertical="center"/>
    </xf>
    <xf numFmtId="49" fontId="22" fillId="36" borderId="13" xfId="28" applyNumberFormat="1" applyFont="1" applyFill="1" applyBorder="1" applyAlignment="1">
      <alignment horizontal="center" vertical="center"/>
    </xf>
    <xf numFmtId="49" fontId="40" fillId="36" borderId="15" xfId="28" applyNumberFormat="1" applyFont="1" applyFill="1" applyBorder="1" applyAlignment="1">
      <alignment vertical="center" wrapText="1"/>
    </xf>
    <xf numFmtId="49" fontId="40" fillId="36" borderId="25" xfId="28" applyNumberFormat="1" applyFont="1" applyFill="1" applyBorder="1" applyAlignment="1">
      <alignment vertical="center" wrapText="1"/>
    </xf>
    <xf numFmtId="49" fontId="40" fillId="36" borderId="13" xfId="28" applyNumberFormat="1" applyFont="1" applyFill="1" applyBorder="1" applyAlignment="1">
      <alignment vertical="center" wrapText="1"/>
    </xf>
    <xf numFmtId="0" fontId="23" fillId="36" borderId="15" xfId="28" applyFont="1" applyFill="1" applyBorder="1" applyAlignment="1">
      <alignment horizontal="left" vertical="center" wrapText="1"/>
    </xf>
    <xf numFmtId="0" fontId="23" fillId="36" borderId="25" xfId="28" applyFont="1" applyFill="1" applyBorder="1" applyAlignment="1">
      <alignment horizontal="left" vertical="center" wrapText="1"/>
    </xf>
    <xf numFmtId="0" fontId="23" fillId="36" borderId="13" xfId="28" applyFont="1" applyFill="1" applyBorder="1" applyAlignment="1">
      <alignment horizontal="left" vertical="center" wrapText="1"/>
    </xf>
    <xf numFmtId="49" fontId="41" fillId="36" borderId="11" xfId="28" applyNumberFormat="1" applyFont="1" applyFill="1" applyBorder="1" applyAlignment="1">
      <alignment horizontal="center" vertical="center"/>
    </xf>
    <xf numFmtId="0" fontId="38" fillId="0" borderId="17" xfId="0" applyFont="1" applyBorder="1" applyAlignment="1">
      <alignment horizontal="left" vertical="center"/>
    </xf>
    <xf numFmtId="0" fontId="38" fillId="0" borderId="16" xfId="0" applyFont="1" applyBorder="1" applyAlignment="1">
      <alignment horizontal="left" vertical="center"/>
    </xf>
    <xf numFmtId="49" fontId="41" fillId="57" borderId="15" xfId="0" applyNumberFormat="1" applyFont="1" applyFill="1" applyBorder="1" applyAlignment="1">
      <alignment horizontal="center" vertical="center"/>
    </xf>
    <xf numFmtId="49" fontId="41" fillId="57" borderId="25" xfId="0" applyNumberFormat="1" applyFont="1" applyFill="1" applyBorder="1" applyAlignment="1">
      <alignment horizontal="center" vertical="center"/>
    </xf>
    <xf numFmtId="49" fontId="41" fillId="57" borderId="13" xfId="0" applyNumberFormat="1" applyFont="1" applyFill="1" applyBorder="1" applyAlignment="1">
      <alignment horizontal="center" vertical="center"/>
    </xf>
    <xf numFmtId="0" fontId="37" fillId="40" borderId="17" xfId="0" applyFont="1" applyFill="1" applyBorder="1" applyAlignment="1">
      <alignment horizontal="center" vertical="center" wrapText="1"/>
    </xf>
    <xf numFmtId="0" fontId="37" fillId="40" borderId="16" xfId="0" applyFont="1" applyFill="1" applyBorder="1" applyAlignment="1">
      <alignment horizontal="center" vertical="center" wrapText="1"/>
    </xf>
    <xf numFmtId="0" fontId="38" fillId="0" borderId="17" xfId="0" applyFont="1" applyBorder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0" fontId="38" fillId="0" borderId="19" xfId="0" applyFont="1" applyBorder="1" applyAlignment="1">
      <alignment horizontal="left" vertical="center"/>
    </xf>
    <xf numFmtId="49" fontId="37" fillId="0" borderId="0" xfId="0" applyNumberFormat="1" applyFont="1" applyFill="1" applyBorder="1" applyAlignment="1">
      <alignment horizontal="center" vertical="top"/>
    </xf>
    <xf numFmtId="49" fontId="28" fillId="0" borderId="0" xfId="0" applyNumberFormat="1" applyFont="1" applyFill="1" applyBorder="1" applyAlignment="1">
      <alignment horizontal="center" vertical="top"/>
    </xf>
    <xf numFmtId="49" fontId="41" fillId="8" borderId="11" xfId="0" applyNumberFormat="1" applyFont="1" applyFill="1" applyBorder="1" applyAlignment="1">
      <alignment horizontal="right" vertical="center"/>
    </xf>
    <xf numFmtId="49" fontId="41" fillId="17" borderId="11" xfId="0" applyNumberFormat="1" applyFont="1" applyFill="1" applyBorder="1" applyAlignment="1">
      <alignment horizontal="right" vertical="center"/>
    </xf>
    <xf numFmtId="0" fontId="38" fillId="0" borderId="22" xfId="0" applyFont="1" applyBorder="1" applyAlignment="1">
      <alignment horizontal="center" vertical="center"/>
    </xf>
    <xf numFmtId="0" fontId="38" fillId="0" borderId="19" xfId="0" applyFont="1" applyBorder="1" applyAlignment="1">
      <alignment horizontal="center" vertical="center"/>
    </xf>
    <xf numFmtId="49" fontId="40" fillId="0" borderId="11" xfId="0" applyNumberFormat="1" applyFont="1" applyFill="1" applyBorder="1" applyAlignment="1">
      <alignment horizontal="left" vertical="center" wrapText="1"/>
    </xf>
    <xf numFmtId="49" fontId="41" fillId="4" borderId="11" xfId="0" applyNumberFormat="1" applyFont="1" applyFill="1" applyBorder="1" applyAlignment="1">
      <alignment horizontal="right" vertical="center"/>
    </xf>
    <xf numFmtId="0" fontId="37" fillId="45" borderId="22" xfId="0" applyFont="1" applyFill="1" applyBorder="1" applyAlignment="1">
      <alignment horizontal="left" vertical="center"/>
    </xf>
    <xf numFmtId="49" fontId="40" fillId="33" borderId="11" xfId="0" applyNumberFormat="1" applyFont="1" applyFill="1" applyBorder="1" applyAlignment="1">
      <alignment horizontal="center" vertical="center"/>
    </xf>
    <xf numFmtId="49" fontId="23" fillId="33" borderId="11" xfId="0" applyNumberFormat="1" applyFont="1" applyFill="1" applyBorder="1" applyAlignment="1">
      <alignment horizontal="left" vertical="center" wrapText="1"/>
    </xf>
    <xf numFmtId="49" fontId="22" fillId="37" borderId="11" xfId="0" applyNumberFormat="1" applyFont="1" applyFill="1" applyBorder="1" applyAlignment="1">
      <alignment horizontal="center" vertical="center"/>
    </xf>
    <xf numFmtId="49" fontId="41" fillId="50" borderId="15" xfId="0" applyNumberFormat="1" applyFont="1" applyFill="1" applyBorder="1" applyAlignment="1">
      <alignment horizontal="center" vertical="center"/>
    </xf>
    <xf numFmtId="49" fontId="41" fillId="50" borderId="25" xfId="0" applyNumberFormat="1" applyFont="1" applyFill="1" applyBorder="1" applyAlignment="1">
      <alignment horizontal="center" vertical="center"/>
    </xf>
    <xf numFmtId="49" fontId="41" fillId="50" borderId="13" xfId="0" applyNumberFormat="1" applyFont="1" applyFill="1" applyBorder="1" applyAlignment="1">
      <alignment horizontal="center" vertical="center"/>
    </xf>
    <xf numFmtId="49" fontId="40" fillId="33" borderId="15" xfId="0" applyNumberFormat="1" applyFont="1" applyFill="1" applyBorder="1" applyAlignment="1">
      <alignment horizontal="left" vertical="center" wrapText="1"/>
    </xf>
    <xf numFmtId="49" fontId="40" fillId="33" borderId="25" xfId="0" applyNumberFormat="1" applyFont="1" applyFill="1" applyBorder="1" applyAlignment="1">
      <alignment horizontal="left" vertical="center" wrapText="1"/>
    </xf>
    <xf numFmtId="49" fontId="40" fillId="33" borderId="13" xfId="0" applyNumberFormat="1" applyFont="1" applyFill="1" applyBorder="1" applyAlignment="1">
      <alignment horizontal="left" vertical="center" wrapText="1"/>
    </xf>
    <xf numFmtId="49" fontId="41" fillId="37" borderId="15" xfId="0" applyNumberFormat="1" applyFont="1" applyFill="1" applyBorder="1" applyAlignment="1">
      <alignment horizontal="center" vertical="center"/>
    </xf>
    <xf numFmtId="49" fontId="41" fillId="37" borderId="25" xfId="0" applyNumberFormat="1" applyFont="1" applyFill="1" applyBorder="1" applyAlignment="1">
      <alignment horizontal="center" vertical="center"/>
    </xf>
    <xf numFmtId="49" fontId="41" fillId="37" borderId="13" xfId="0" applyNumberFormat="1" applyFont="1" applyFill="1" applyBorder="1" applyAlignment="1">
      <alignment horizontal="center" vertical="center"/>
    </xf>
    <xf numFmtId="0" fontId="40" fillId="36" borderId="15" xfId="28" applyFont="1" applyFill="1" applyBorder="1" applyAlignment="1">
      <alignment horizontal="left" vertical="center" wrapText="1"/>
    </xf>
    <xf numFmtId="0" fontId="40" fillId="36" borderId="25" xfId="28" applyFont="1" applyFill="1" applyBorder="1" applyAlignment="1">
      <alignment horizontal="left" vertical="center" wrapText="1"/>
    </xf>
    <xf numFmtId="0" fontId="40" fillId="36" borderId="13" xfId="28" applyFont="1" applyFill="1" applyBorder="1" applyAlignment="1">
      <alignment horizontal="left" vertical="center" wrapText="1"/>
    </xf>
    <xf numFmtId="49" fontId="40" fillId="33" borderId="15" xfId="0" applyNumberFormat="1" applyFont="1" applyFill="1" applyBorder="1" applyAlignment="1">
      <alignment horizontal="center" vertical="center" wrapText="1"/>
    </xf>
    <xf numFmtId="49" fontId="40" fillId="33" borderId="13" xfId="0" applyNumberFormat="1" applyFont="1" applyFill="1" applyBorder="1" applyAlignment="1">
      <alignment horizontal="center" vertical="center" wrapText="1"/>
    </xf>
    <xf numFmtId="0" fontId="23" fillId="26" borderId="11" xfId="28" applyFont="1" applyFill="1" applyBorder="1" applyAlignment="1">
      <alignment horizontal="center" wrapText="1"/>
    </xf>
    <xf numFmtId="0" fontId="40" fillId="36" borderId="11" xfId="28" applyFont="1" applyFill="1" applyBorder="1" applyAlignment="1">
      <alignment vertical="center" wrapText="1"/>
    </xf>
    <xf numFmtId="0" fontId="23" fillId="36" borderId="11" xfId="28" applyFont="1" applyFill="1" applyBorder="1" applyAlignment="1">
      <alignment vertical="center" wrapText="1"/>
    </xf>
    <xf numFmtId="3" fontId="23" fillId="0" borderId="11" xfId="28" applyNumberFormat="1" applyFont="1" applyBorder="1" applyAlignment="1">
      <alignment horizontal="center" vertical="center" wrapText="1"/>
    </xf>
    <xf numFmtId="0" fontId="23" fillId="0" borderId="11" xfId="28" applyFont="1" applyBorder="1" applyAlignment="1">
      <alignment horizontal="center" vertical="center" wrapText="1"/>
    </xf>
    <xf numFmtId="0" fontId="55" fillId="36" borderId="11" xfId="28" applyFont="1" applyFill="1" applyBorder="1" applyAlignment="1">
      <alignment horizontal="center" vertical="center" wrapText="1"/>
    </xf>
    <xf numFmtId="49" fontId="40" fillId="0" borderId="15" xfId="28" applyNumberFormat="1" applyFont="1" applyFill="1" applyBorder="1" applyAlignment="1">
      <alignment horizontal="center" vertical="center"/>
    </xf>
    <xf numFmtId="49" fontId="40" fillId="0" borderId="25" xfId="28" applyNumberFormat="1" applyFont="1" applyFill="1" applyBorder="1" applyAlignment="1">
      <alignment horizontal="center" vertical="center"/>
    </xf>
    <xf numFmtId="49" fontId="40" fillId="0" borderId="13" xfId="28" applyNumberFormat="1" applyFont="1" applyFill="1" applyBorder="1" applyAlignment="1">
      <alignment horizontal="center" vertical="center"/>
    </xf>
    <xf numFmtId="0" fontId="40" fillId="29" borderId="15" xfId="28" applyFont="1" applyFill="1" applyBorder="1" applyAlignment="1">
      <alignment horizontal="left" vertical="center" wrapText="1"/>
    </xf>
    <xf numFmtId="0" fontId="40" fillId="29" borderId="25" xfId="28" applyFont="1" applyFill="1" applyBorder="1" applyAlignment="1">
      <alignment horizontal="left" vertical="center" wrapText="1"/>
    </xf>
    <xf numFmtId="0" fontId="40" fillId="29" borderId="13" xfId="28" applyFont="1" applyFill="1" applyBorder="1" applyAlignment="1">
      <alignment horizontal="left" vertical="center" wrapText="1"/>
    </xf>
    <xf numFmtId="164" fontId="23" fillId="46" borderId="11" xfId="28" applyNumberFormat="1" applyFont="1" applyFill="1" applyBorder="1" applyAlignment="1">
      <alignment horizontal="center" vertical="center" wrapText="1"/>
    </xf>
    <xf numFmtId="49" fontId="22" fillId="4" borderId="11" xfId="28" applyNumberFormat="1" applyFont="1" applyFill="1" applyBorder="1" applyAlignment="1">
      <alignment horizontal="left" vertical="center"/>
    </xf>
    <xf numFmtId="0" fontId="61" fillId="36" borderId="26" xfId="28" applyFont="1" applyFill="1" applyBorder="1" applyAlignment="1">
      <alignment vertical="top" wrapText="1"/>
    </xf>
    <xf numFmtId="0" fontId="61" fillId="36" borderId="0" xfId="28" applyFont="1" applyFill="1" applyBorder="1" applyAlignment="1">
      <alignment vertical="top" wrapText="1"/>
    </xf>
    <xf numFmtId="0" fontId="60" fillId="36" borderId="0" xfId="28" applyFont="1" applyFill="1" applyBorder="1" applyAlignment="1">
      <alignment horizontal="left" vertical="top"/>
    </xf>
    <xf numFmtId="0" fontId="42" fillId="33" borderId="25" xfId="28" applyFont="1" applyFill="1" applyBorder="1" applyAlignment="1">
      <alignment horizontal="left" vertical="center" wrapText="1"/>
    </xf>
    <xf numFmtId="0" fontId="42" fillId="33" borderId="13" xfId="28" applyFont="1" applyFill="1" applyBorder="1" applyAlignment="1">
      <alignment horizontal="left" vertical="center" wrapText="1"/>
    </xf>
    <xf numFmtId="49" fontId="40" fillId="36" borderId="11" xfId="28" applyNumberFormat="1" applyFont="1" applyFill="1" applyBorder="1" applyAlignment="1">
      <alignment horizontal="left" vertical="center" wrapText="1"/>
    </xf>
    <xf numFmtId="0" fontId="60" fillId="0" borderId="26" xfId="28" applyFont="1" applyBorder="1" applyAlignment="1">
      <alignment horizontal="left" vertical="top" wrapText="1"/>
    </xf>
    <xf numFmtId="0" fontId="60" fillId="0" borderId="0" xfId="28" applyFont="1" applyBorder="1" applyAlignment="1">
      <alignment horizontal="left" vertical="top" wrapText="1"/>
    </xf>
    <xf numFmtId="0" fontId="23" fillId="0" borderId="0" xfId="0" applyFont="1" applyBorder="1" applyAlignment="1">
      <alignment horizontal="left" vertical="top"/>
    </xf>
    <xf numFmtId="14" fontId="23" fillId="0" borderId="0" xfId="0" applyNumberFormat="1" applyFont="1" applyAlignment="1">
      <alignment vertical="top"/>
    </xf>
    <xf numFmtId="0" fontId="41" fillId="34" borderId="11" xfId="28" applyFont="1" applyFill="1" applyBorder="1" applyAlignment="1">
      <alignment horizontal="center" vertical="top" wrapText="1"/>
    </xf>
    <xf numFmtId="0" fontId="40" fillId="51" borderId="17" xfId="28" applyFont="1" applyFill="1" applyBorder="1" applyAlignment="1">
      <alignment horizontal="center" vertical="center" wrapText="1"/>
    </xf>
    <xf numFmtId="0" fontId="40" fillId="51" borderId="16" xfId="28" applyFont="1" applyFill="1" applyBorder="1" applyAlignment="1">
      <alignment horizontal="center" vertical="center" wrapText="1"/>
    </xf>
    <xf numFmtId="0" fontId="40" fillId="51" borderId="18" xfId="28" applyFont="1" applyFill="1" applyBorder="1" applyAlignment="1">
      <alignment horizontal="center" vertical="center" wrapText="1"/>
    </xf>
    <xf numFmtId="0" fontId="23" fillId="33" borderId="17" xfId="28" applyFont="1" applyFill="1" applyBorder="1" applyAlignment="1">
      <alignment horizontal="center" vertical="center" wrapText="1"/>
    </xf>
    <xf numFmtId="0" fontId="23" fillId="33" borderId="16" xfId="28" applyFont="1" applyFill="1" applyBorder="1" applyAlignment="1">
      <alignment horizontal="center" vertical="center" wrapText="1"/>
    </xf>
    <xf numFmtId="0" fontId="23" fillId="33" borderId="18" xfId="28" applyFont="1" applyFill="1" applyBorder="1" applyAlignment="1">
      <alignment horizontal="center" vertical="center" wrapText="1"/>
    </xf>
    <xf numFmtId="0" fontId="40" fillId="35" borderId="11" xfId="28" applyFont="1" applyFill="1" applyBorder="1" applyAlignment="1">
      <alignment horizontal="center" vertical="center" wrapText="1"/>
    </xf>
    <xf numFmtId="0" fontId="23" fillId="33" borderId="15" xfId="0" applyFont="1" applyFill="1" applyBorder="1" applyAlignment="1">
      <alignment horizontal="left" vertical="center" wrapText="1"/>
    </xf>
    <xf numFmtId="0" fontId="23" fillId="33" borderId="13" xfId="0" applyFont="1" applyFill="1" applyBorder="1" applyAlignment="1">
      <alignment horizontal="left" vertical="center" wrapText="1"/>
    </xf>
    <xf numFmtId="0" fontId="23" fillId="33" borderId="22" xfId="28" applyFont="1" applyFill="1" applyBorder="1" applyAlignment="1">
      <alignment horizontal="center" vertical="center" wrapText="1"/>
    </xf>
    <xf numFmtId="0" fontId="23" fillId="33" borderId="19" xfId="28" applyFont="1" applyFill="1" applyBorder="1" applyAlignment="1">
      <alignment horizontal="center" vertical="center" wrapText="1"/>
    </xf>
    <xf numFmtId="0" fontId="23" fillId="33" borderId="14" xfId="28" applyFont="1" applyFill="1" applyBorder="1" applyAlignment="1">
      <alignment horizontal="center" vertical="center" wrapText="1"/>
    </xf>
    <xf numFmtId="0" fontId="23" fillId="33" borderId="23" xfId="28" applyFont="1" applyFill="1" applyBorder="1" applyAlignment="1">
      <alignment horizontal="center" vertical="center" wrapText="1"/>
    </xf>
    <xf numFmtId="0" fontId="23" fillId="33" borderId="21" xfId="28" applyFont="1" applyFill="1" applyBorder="1" applyAlignment="1">
      <alignment horizontal="center" vertical="center" wrapText="1"/>
    </xf>
    <xf numFmtId="0" fontId="23" fillId="33" borderId="24" xfId="28" applyFont="1" applyFill="1" applyBorder="1" applyAlignment="1">
      <alignment horizontal="center" vertical="center" wrapText="1"/>
    </xf>
    <xf numFmtId="0" fontId="60" fillId="36" borderId="0" xfId="28" applyFont="1" applyFill="1" applyBorder="1" applyAlignment="1">
      <alignment horizontal="left" vertical="top" wrapText="1"/>
    </xf>
    <xf numFmtId="49" fontId="22" fillId="3" borderId="11" xfId="28" applyNumberFormat="1" applyFont="1" applyFill="1" applyBorder="1" applyAlignment="1">
      <alignment horizontal="left" vertical="top" wrapText="1"/>
    </xf>
    <xf numFmtId="0" fontId="22" fillId="32" borderId="11" xfId="28" applyFont="1" applyFill="1" applyBorder="1" applyAlignment="1">
      <alignment horizontal="left" vertical="center" wrapText="1"/>
    </xf>
    <xf numFmtId="0" fontId="3" fillId="0" borderId="0" xfId="25" applyFont="1" applyFill="1" applyBorder="1" applyAlignment="1">
      <alignment horizontal="left" vertical="top" wrapText="1"/>
    </xf>
    <xf numFmtId="0" fontId="23" fillId="0" borderId="17" xfId="25" applyFont="1" applyBorder="1" applyAlignment="1">
      <alignment horizontal="left" vertical="top" wrapText="1"/>
    </xf>
    <xf numFmtId="0" fontId="23" fillId="0" borderId="18" xfId="25" applyFont="1" applyBorder="1" applyAlignment="1">
      <alignment horizontal="left" vertical="top" wrapText="1"/>
    </xf>
    <xf numFmtId="0" fontId="22" fillId="0" borderId="11" xfId="25" applyFont="1" applyBorder="1" applyAlignment="1">
      <alignment horizontal="center" vertical="center"/>
    </xf>
    <xf numFmtId="0" fontId="23" fillId="0" borderId="17" xfId="25" applyFont="1" applyBorder="1" applyAlignment="1">
      <alignment horizontal="center" vertical="top" wrapText="1"/>
    </xf>
    <xf numFmtId="0" fontId="23" fillId="0" borderId="18" xfId="25" applyFont="1" applyBorder="1" applyAlignment="1">
      <alignment horizontal="center" vertical="top" wrapText="1"/>
    </xf>
    <xf numFmtId="0" fontId="23" fillId="0" borderId="17" xfId="25" applyFont="1" applyBorder="1" applyAlignment="1">
      <alignment horizontal="left" vertical="center"/>
    </xf>
    <xf numFmtId="0" fontId="23" fillId="0" borderId="18" xfId="25" applyFont="1" applyBorder="1" applyAlignment="1">
      <alignment horizontal="left" vertical="center"/>
    </xf>
  </cellXfs>
  <cellStyles count="50">
    <cellStyle name="1 antraštė 2" xfId="1"/>
    <cellStyle name="2 antraštė 2" xfId="2"/>
    <cellStyle name="20% – paryškinimas 1 2" xfId="3"/>
    <cellStyle name="20% – paryškinimas 2 2" xfId="4"/>
    <cellStyle name="20% – paryškinimas 3 2" xfId="5"/>
    <cellStyle name="20% – paryškinimas 4 2" xfId="6"/>
    <cellStyle name="20% – paryškinimas 5 2" xfId="7"/>
    <cellStyle name="20% – paryškinimas 6 2" xfId="8"/>
    <cellStyle name="3 antraštė 2" xfId="9"/>
    <cellStyle name="4 antraštė 2" xfId="10"/>
    <cellStyle name="40% – paryškinimas 1 2" xfId="11"/>
    <cellStyle name="40% – paryškinimas 2 2" xfId="12"/>
    <cellStyle name="40% – paryškinimas 3 2" xfId="13"/>
    <cellStyle name="40% – paryškinimas 4 2" xfId="14"/>
    <cellStyle name="40% – paryškinimas 5 2" xfId="15"/>
    <cellStyle name="40% – paryškinimas 6 2" xfId="16"/>
    <cellStyle name="60% – paryškinimas 1 2" xfId="17"/>
    <cellStyle name="60% – paryškinimas 2 2" xfId="18"/>
    <cellStyle name="60% – paryškinimas 3 2" xfId="19"/>
    <cellStyle name="60% – paryškinimas 4 2" xfId="20"/>
    <cellStyle name="60% – paryškinimas 5 2" xfId="21"/>
    <cellStyle name="60% – paryškinimas 6 2" xfId="22"/>
    <cellStyle name="Aiškinamasis tekstas 2" xfId="23"/>
    <cellStyle name="Blogas 2" xfId="24"/>
    <cellStyle name="Excel Built-in Normal" xfId="25"/>
    <cellStyle name="Geras 2" xfId="26"/>
    <cellStyle name="Įprastas" xfId="0" builtinId="0"/>
    <cellStyle name="Įprastas 2" xfId="27"/>
    <cellStyle name="Įprastas 2 2" xfId="28"/>
    <cellStyle name="Įprastas 2 2 2" xfId="48"/>
    <cellStyle name="Įprastas 3" xfId="29"/>
    <cellStyle name="Įprastas 3 2" xfId="30"/>
    <cellStyle name="Įprastas 4" xfId="31"/>
    <cellStyle name="Įspėjimo tekstas 2" xfId="32"/>
    <cellStyle name="Išvestis 2" xfId="33"/>
    <cellStyle name="Įvestis 2" xfId="34"/>
    <cellStyle name="Kablelis" xfId="49" builtinId="3"/>
    <cellStyle name="Neutralus 2" xfId="35"/>
    <cellStyle name="Paryškinimas 1 2" xfId="36"/>
    <cellStyle name="Paryškinimas 2 2" xfId="37"/>
    <cellStyle name="Paryškinimas 3 2" xfId="38"/>
    <cellStyle name="Paryškinimas 4 2" xfId="39"/>
    <cellStyle name="Paryškinimas 5 2" xfId="40"/>
    <cellStyle name="Paryškinimas 6 2" xfId="41"/>
    <cellStyle name="Pastaba 2" xfId="42"/>
    <cellStyle name="Pavadinimas 2" xfId="43"/>
    <cellStyle name="Skaičiavimas 2" xfId="44"/>
    <cellStyle name="Suma 2" xfId="45"/>
    <cellStyle name="Susietas langelis 2" xfId="46"/>
    <cellStyle name="Tikrinimo langelis 2" xfId="47"/>
  </cellStyles>
  <dxfs count="0"/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IE320"/>
  <sheetViews>
    <sheetView tabSelected="1" topLeftCell="D1" zoomScale="96" zoomScaleNormal="96" workbookViewId="0">
      <selection activeCell="R19" sqref="R19"/>
    </sheetView>
  </sheetViews>
  <sheetFormatPr defaultColWidth="11.5703125" defaultRowHeight="12.75" x14ac:dyDescent="0.2"/>
  <cols>
    <col min="1" max="1" width="4.5703125" style="8" customWidth="1"/>
    <col min="2" max="2" width="3.85546875" style="8" customWidth="1"/>
    <col min="3" max="3" width="3.42578125" style="8" customWidth="1"/>
    <col min="4" max="4" width="28.5703125" style="8" customWidth="1"/>
    <col min="5" max="5" width="8.5703125" style="9" customWidth="1"/>
    <col min="6" max="6" width="6.7109375" style="9" customWidth="1"/>
    <col min="7" max="7" width="10" style="10" customWidth="1"/>
    <col min="8" max="8" width="9" style="10" customWidth="1"/>
    <col min="9" max="10" width="9.5703125" style="10" customWidth="1"/>
    <col min="11" max="11" width="28.5703125" style="8" customWidth="1"/>
    <col min="12" max="12" width="5.85546875" style="8" customWidth="1"/>
    <col min="13" max="13" width="6.28515625" style="8" customWidth="1"/>
    <col min="14" max="14" width="6.42578125" style="8" customWidth="1"/>
    <col min="15" max="15" width="12.42578125" style="8" customWidth="1"/>
    <col min="16" max="17" width="11.5703125" style="8"/>
    <col min="18" max="18" width="9.7109375" style="8" customWidth="1"/>
    <col min="19" max="19" width="8.140625" style="8" customWidth="1"/>
    <col min="20" max="20" width="8.42578125" style="8" customWidth="1"/>
    <col min="21" max="16384" width="11.5703125" style="8"/>
  </cols>
  <sheetData>
    <row r="1" spans="1:239" ht="15.75" customHeight="1" x14ac:dyDescent="0.25">
      <c r="E1" s="449"/>
      <c r="F1" s="449"/>
      <c r="L1" s="529"/>
      <c r="M1" s="530"/>
      <c r="N1" s="530"/>
    </row>
    <row r="2" spans="1:239" ht="13.5" customHeight="1" x14ac:dyDescent="0.2">
      <c r="E2" s="528"/>
      <c r="F2" s="528"/>
    </row>
    <row r="3" spans="1:239" customFormat="1" ht="15" customHeight="1" x14ac:dyDescent="0.25">
      <c r="A3" s="345"/>
      <c r="B3" s="345"/>
      <c r="C3" s="345"/>
      <c r="D3" s="345"/>
      <c r="E3" s="346"/>
      <c r="F3" s="347"/>
      <c r="G3" s="432"/>
      <c r="H3" s="348"/>
      <c r="I3" s="348"/>
      <c r="J3" s="348"/>
      <c r="K3" s="433" t="s">
        <v>371</v>
      </c>
      <c r="L3" s="433"/>
      <c r="M3" s="433"/>
      <c r="N3" s="433"/>
      <c r="O3" s="342"/>
      <c r="P3" s="349"/>
      <c r="Q3" s="349"/>
      <c r="R3" s="349"/>
      <c r="S3" s="349"/>
      <c r="T3" s="349"/>
      <c r="U3" s="349"/>
      <c r="V3" s="349"/>
      <c r="W3" s="349"/>
      <c r="X3" s="349"/>
      <c r="Y3" s="349"/>
      <c r="Z3" s="349"/>
      <c r="AA3" s="349"/>
      <c r="AB3" s="349"/>
      <c r="AC3" s="349"/>
      <c r="AD3" s="349"/>
      <c r="AE3" s="349"/>
      <c r="AF3" s="349"/>
      <c r="AG3" s="349"/>
      <c r="AH3" s="349"/>
      <c r="AI3" s="349"/>
      <c r="AJ3" s="349"/>
      <c r="AK3" s="349"/>
      <c r="AL3" s="349"/>
      <c r="AM3" s="349"/>
      <c r="AN3" s="349"/>
      <c r="AO3" s="349"/>
      <c r="AP3" s="349"/>
      <c r="AQ3" s="349"/>
      <c r="AR3" s="349"/>
      <c r="AS3" s="349"/>
      <c r="AT3" s="349"/>
      <c r="AU3" s="349"/>
      <c r="AV3" s="349"/>
      <c r="AW3" s="349"/>
      <c r="AX3" s="349"/>
      <c r="AY3" s="349"/>
      <c r="AZ3" s="349"/>
      <c r="BA3" s="349"/>
      <c r="BB3" s="349"/>
      <c r="BC3" s="349"/>
      <c r="BD3" s="349"/>
      <c r="BE3" s="349"/>
      <c r="BF3" s="349"/>
      <c r="BG3" s="349"/>
      <c r="BH3" s="349"/>
      <c r="BI3" s="349"/>
      <c r="BJ3" s="349"/>
      <c r="BK3" s="349"/>
      <c r="BL3" s="349"/>
      <c r="BM3" s="349"/>
      <c r="BN3" s="349"/>
      <c r="BO3" s="349"/>
      <c r="BP3" s="349"/>
      <c r="BQ3" s="349"/>
      <c r="BR3" s="349"/>
      <c r="BS3" s="349"/>
      <c r="BT3" s="349"/>
      <c r="BU3" s="349"/>
      <c r="BV3" s="349"/>
      <c r="BW3" s="349"/>
      <c r="BX3" s="349"/>
      <c r="BY3" s="349"/>
      <c r="BZ3" s="349"/>
      <c r="CA3" s="349"/>
      <c r="CB3" s="349"/>
      <c r="CC3" s="349"/>
      <c r="CD3" s="349"/>
      <c r="CE3" s="349"/>
      <c r="CF3" s="349"/>
      <c r="CG3" s="349"/>
      <c r="CH3" s="349"/>
      <c r="CI3" s="349"/>
      <c r="CJ3" s="349"/>
      <c r="CK3" s="349"/>
      <c r="CL3" s="349"/>
      <c r="CM3" s="349"/>
      <c r="CN3" s="349"/>
      <c r="CO3" s="349"/>
      <c r="CP3" s="349"/>
      <c r="CQ3" s="349"/>
      <c r="CR3" s="349"/>
      <c r="CS3" s="349"/>
      <c r="CT3" s="349"/>
      <c r="CU3" s="349"/>
      <c r="CV3" s="349"/>
      <c r="CW3" s="349"/>
      <c r="CX3" s="349"/>
      <c r="CY3" s="349"/>
      <c r="CZ3" s="349"/>
      <c r="DA3" s="349"/>
      <c r="DB3" s="349"/>
      <c r="DC3" s="349"/>
      <c r="DD3" s="349"/>
      <c r="DE3" s="349"/>
      <c r="DF3" s="349"/>
      <c r="DG3" s="349"/>
      <c r="DH3" s="349"/>
      <c r="DI3" s="349"/>
      <c r="DJ3" s="349"/>
      <c r="DK3" s="349"/>
      <c r="DL3" s="349"/>
      <c r="DM3" s="349"/>
      <c r="DN3" s="349"/>
      <c r="DO3" s="349"/>
      <c r="DP3" s="349"/>
      <c r="DQ3" s="349"/>
      <c r="DR3" s="349"/>
      <c r="DS3" s="349"/>
      <c r="DT3" s="349"/>
      <c r="DU3" s="349"/>
      <c r="DV3" s="349"/>
      <c r="DW3" s="349"/>
      <c r="DX3" s="349"/>
      <c r="DY3" s="349"/>
      <c r="DZ3" s="349"/>
      <c r="EA3" s="349"/>
      <c r="EB3" s="349"/>
      <c r="EC3" s="349"/>
      <c r="ED3" s="349"/>
      <c r="EE3" s="349"/>
      <c r="EF3" s="349"/>
      <c r="EG3" s="349"/>
      <c r="EH3" s="349"/>
      <c r="EI3" s="349"/>
      <c r="EJ3" s="349"/>
      <c r="EK3" s="349"/>
      <c r="EL3" s="349"/>
      <c r="EM3" s="349"/>
      <c r="EN3" s="349"/>
      <c r="EO3" s="349"/>
      <c r="EP3" s="349"/>
      <c r="EQ3" s="349"/>
      <c r="ER3" s="349"/>
      <c r="ES3" s="349"/>
      <c r="ET3" s="349"/>
      <c r="EU3" s="349"/>
      <c r="EV3" s="349"/>
      <c r="EW3" s="349"/>
      <c r="EX3" s="349"/>
      <c r="EY3" s="349"/>
      <c r="EZ3" s="349"/>
      <c r="FA3" s="349"/>
      <c r="FB3" s="349"/>
      <c r="FC3" s="349"/>
      <c r="FD3" s="349"/>
      <c r="FE3" s="349"/>
      <c r="FF3" s="349"/>
      <c r="FG3" s="349"/>
      <c r="FH3" s="349"/>
      <c r="FI3" s="349"/>
      <c r="FJ3" s="349"/>
      <c r="FK3" s="349"/>
      <c r="FL3" s="349"/>
      <c r="FM3" s="349"/>
      <c r="FN3" s="349"/>
      <c r="FO3" s="349"/>
      <c r="FP3" s="349"/>
      <c r="FQ3" s="349"/>
      <c r="FR3" s="349"/>
      <c r="FS3" s="349"/>
      <c r="FT3" s="349"/>
      <c r="FU3" s="349"/>
      <c r="FV3" s="349"/>
      <c r="FW3" s="349"/>
      <c r="FX3" s="349"/>
      <c r="FY3" s="349"/>
      <c r="FZ3" s="349"/>
      <c r="GA3" s="349"/>
      <c r="GB3" s="349"/>
      <c r="GC3" s="349"/>
      <c r="GD3" s="349"/>
      <c r="GE3" s="349"/>
      <c r="GF3" s="349"/>
      <c r="GG3" s="349"/>
      <c r="GH3" s="349"/>
      <c r="GI3" s="349"/>
      <c r="GJ3" s="349"/>
      <c r="GK3" s="349"/>
      <c r="GL3" s="349"/>
      <c r="GM3" s="349"/>
      <c r="GN3" s="349"/>
      <c r="GO3" s="349"/>
      <c r="GP3" s="349"/>
      <c r="GQ3" s="349"/>
      <c r="GR3" s="349"/>
      <c r="GS3" s="349"/>
      <c r="GT3" s="349"/>
      <c r="GU3" s="349"/>
      <c r="GV3" s="349"/>
      <c r="GW3" s="349"/>
      <c r="GX3" s="349"/>
      <c r="GY3" s="349"/>
      <c r="GZ3" s="349"/>
      <c r="HA3" s="349"/>
      <c r="HB3" s="349"/>
      <c r="HC3" s="349"/>
      <c r="HD3" s="349"/>
      <c r="HE3" s="349"/>
      <c r="HF3" s="349"/>
      <c r="HG3" s="349"/>
      <c r="HH3" s="349"/>
      <c r="HI3" s="349"/>
      <c r="HJ3" s="349"/>
      <c r="HK3" s="349"/>
      <c r="HL3" s="349"/>
      <c r="HM3" s="349"/>
      <c r="HN3" s="349"/>
      <c r="HO3" s="349"/>
      <c r="HP3" s="349"/>
      <c r="HQ3" s="349"/>
      <c r="HR3" s="349"/>
      <c r="HS3" s="349"/>
      <c r="HT3" s="349"/>
      <c r="HU3" s="349"/>
      <c r="HV3" s="349"/>
      <c r="HW3" s="349"/>
      <c r="HX3" s="349"/>
      <c r="HY3" s="349"/>
      <c r="HZ3" s="349"/>
      <c r="IA3" s="349"/>
      <c r="IB3" s="349"/>
      <c r="IC3" s="349"/>
      <c r="ID3" s="349"/>
      <c r="IE3" s="349"/>
    </row>
    <row r="4" spans="1:239" customFormat="1" ht="15" customHeight="1" x14ac:dyDescent="0.25">
      <c r="A4" s="345"/>
      <c r="B4" s="345"/>
      <c r="C4" s="345"/>
      <c r="D4" s="345"/>
      <c r="E4" s="346"/>
      <c r="F4" s="347"/>
      <c r="G4" s="432"/>
      <c r="H4" s="348"/>
      <c r="I4" s="348"/>
      <c r="J4" s="348"/>
      <c r="K4" s="558" t="s">
        <v>372</v>
      </c>
      <c r="L4" s="558"/>
      <c r="M4" s="433"/>
      <c r="N4" s="433"/>
      <c r="O4" s="342"/>
      <c r="P4" s="349"/>
      <c r="Q4" s="349"/>
      <c r="R4" s="349"/>
      <c r="S4" s="349"/>
      <c r="T4" s="349"/>
      <c r="U4" s="349"/>
      <c r="V4" s="349"/>
      <c r="W4" s="349"/>
      <c r="X4" s="349"/>
      <c r="Y4" s="349"/>
      <c r="Z4" s="349"/>
      <c r="AA4" s="349"/>
      <c r="AB4" s="349"/>
      <c r="AC4" s="349"/>
      <c r="AD4" s="349"/>
      <c r="AE4" s="349"/>
      <c r="AF4" s="349"/>
      <c r="AG4" s="349"/>
      <c r="AH4" s="349"/>
      <c r="AI4" s="349"/>
      <c r="AJ4" s="349"/>
      <c r="AK4" s="349"/>
      <c r="AL4" s="349"/>
      <c r="AM4" s="349"/>
      <c r="AN4" s="349"/>
      <c r="AO4" s="349"/>
      <c r="AP4" s="349"/>
      <c r="AQ4" s="349"/>
      <c r="AR4" s="349"/>
      <c r="AS4" s="349"/>
      <c r="AT4" s="349"/>
      <c r="AU4" s="349"/>
      <c r="AV4" s="349"/>
      <c r="AW4" s="349"/>
      <c r="AX4" s="349"/>
      <c r="AY4" s="349"/>
      <c r="AZ4" s="349"/>
      <c r="BA4" s="349"/>
      <c r="BB4" s="349"/>
      <c r="BC4" s="349"/>
      <c r="BD4" s="349"/>
      <c r="BE4" s="349"/>
      <c r="BF4" s="349"/>
      <c r="BG4" s="349"/>
      <c r="BH4" s="349"/>
      <c r="BI4" s="349"/>
      <c r="BJ4" s="349"/>
      <c r="BK4" s="349"/>
      <c r="BL4" s="349"/>
      <c r="BM4" s="349"/>
      <c r="BN4" s="349"/>
      <c r="BO4" s="349"/>
      <c r="BP4" s="349"/>
      <c r="BQ4" s="349"/>
      <c r="BR4" s="349"/>
      <c r="BS4" s="349"/>
      <c r="BT4" s="349"/>
      <c r="BU4" s="349"/>
      <c r="BV4" s="349"/>
      <c r="BW4" s="349"/>
      <c r="BX4" s="349"/>
      <c r="BY4" s="349"/>
      <c r="BZ4" s="349"/>
      <c r="CA4" s="349"/>
      <c r="CB4" s="349"/>
      <c r="CC4" s="349"/>
      <c r="CD4" s="349"/>
      <c r="CE4" s="349"/>
      <c r="CF4" s="349"/>
      <c r="CG4" s="349"/>
      <c r="CH4" s="349"/>
      <c r="CI4" s="349"/>
      <c r="CJ4" s="349"/>
      <c r="CK4" s="349"/>
      <c r="CL4" s="349"/>
      <c r="CM4" s="349"/>
      <c r="CN4" s="349"/>
      <c r="CO4" s="349"/>
      <c r="CP4" s="349"/>
      <c r="CQ4" s="349"/>
      <c r="CR4" s="349"/>
      <c r="CS4" s="349"/>
      <c r="CT4" s="349"/>
      <c r="CU4" s="349"/>
      <c r="CV4" s="349"/>
      <c r="CW4" s="349"/>
      <c r="CX4" s="349"/>
      <c r="CY4" s="349"/>
      <c r="CZ4" s="349"/>
      <c r="DA4" s="349"/>
      <c r="DB4" s="349"/>
      <c r="DC4" s="349"/>
      <c r="DD4" s="349"/>
      <c r="DE4" s="349"/>
      <c r="DF4" s="349"/>
      <c r="DG4" s="349"/>
      <c r="DH4" s="349"/>
      <c r="DI4" s="349"/>
      <c r="DJ4" s="349"/>
      <c r="DK4" s="349"/>
      <c r="DL4" s="349"/>
      <c r="DM4" s="349"/>
      <c r="DN4" s="349"/>
      <c r="DO4" s="349"/>
      <c r="DP4" s="349"/>
      <c r="DQ4" s="349"/>
      <c r="DR4" s="349"/>
      <c r="DS4" s="349"/>
      <c r="DT4" s="349"/>
      <c r="DU4" s="349"/>
      <c r="DV4" s="349"/>
      <c r="DW4" s="349"/>
      <c r="DX4" s="349"/>
      <c r="DY4" s="349"/>
      <c r="DZ4" s="349"/>
      <c r="EA4" s="349"/>
      <c r="EB4" s="349"/>
      <c r="EC4" s="349"/>
      <c r="ED4" s="349"/>
      <c r="EE4" s="349"/>
      <c r="EF4" s="349"/>
      <c r="EG4" s="349"/>
      <c r="EH4" s="349"/>
      <c r="EI4" s="349"/>
      <c r="EJ4" s="349"/>
      <c r="EK4" s="349"/>
      <c r="EL4" s="349"/>
      <c r="EM4" s="349"/>
      <c r="EN4" s="349"/>
      <c r="EO4" s="349"/>
      <c r="EP4" s="349"/>
      <c r="EQ4" s="349"/>
      <c r="ER4" s="349"/>
      <c r="ES4" s="349"/>
      <c r="ET4" s="349"/>
      <c r="EU4" s="349"/>
      <c r="EV4" s="349"/>
      <c r="EW4" s="349"/>
      <c r="EX4" s="349"/>
      <c r="EY4" s="349"/>
      <c r="EZ4" s="349"/>
      <c r="FA4" s="349"/>
      <c r="FB4" s="349"/>
      <c r="FC4" s="349"/>
      <c r="FD4" s="349"/>
      <c r="FE4" s="349"/>
      <c r="FF4" s="349"/>
      <c r="FG4" s="349"/>
      <c r="FH4" s="349"/>
      <c r="FI4" s="349"/>
      <c r="FJ4" s="349"/>
      <c r="FK4" s="349"/>
      <c r="FL4" s="349"/>
      <c r="FM4" s="349"/>
      <c r="FN4" s="349"/>
      <c r="FO4" s="349"/>
      <c r="FP4" s="349"/>
      <c r="FQ4" s="349"/>
      <c r="FR4" s="349"/>
      <c r="FS4" s="349"/>
      <c r="FT4" s="349"/>
      <c r="FU4" s="349"/>
      <c r="FV4" s="349"/>
      <c r="FW4" s="349"/>
      <c r="FX4" s="349"/>
      <c r="FY4" s="349"/>
      <c r="FZ4" s="349"/>
      <c r="GA4" s="349"/>
      <c r="GB4" s="349"/>
      <c r="GC4" s="349"/>
      <c r="GD4" s="349"/>
      <c r="GE4" s="349"/>
      <c r="GF4" s="349"/>
      <c r="GG4" s="349"/>
      <c r="GH4" s="349"/>
      <c r="GI4" s="349"/>
      <c r="GJ4" s="349"/>
      <c r="GK4" s="349"/>
      <c r="GL4" s="349"/>
      <c r="GM4" s="349"/>
      <c r="GN4" s="349"/>
      <c r="GO4" s="349"/>
      <c r="GP4" s="349"/>
      <c r="GQ4" s="349"/>
      <c r="GR4" s="349"/>
      <c r="GS4" s="349"/>
      <c r="GT4" s="349"/>
      <c r="GU4" s="349"/>
      <c r="GV4" s="349"/>
      <c r="GW4" s="349"/>
      <c r="GX4" s="349"/>
      <c r="GY4" s="349"/>
      <c r="GZ4" s="349"/>
      <c r="HA4" s="349"/>
      <c r="HB4" s="349"/>
      <c r="HC4" s="349"/>
      <c r="HD4" s="349"/>
      <c r="HE4" s="349"/>
      <c r="HF4" s="349"/>
      <c r="HG4" s="349"/>
      <c r="HH4" s="349"/>
      <c r="HI4" s="349"/>
      <c r="HJ4" s="349"/>
      <c r="HK4" s="349"/>
      <c r="HL4" s="349"/>
      <c r="HM4" s="349"/>
      <c r="HN4" s="349"/>
      <c r="HO4" s="349"/>
      <c r="HP4" s="349"/>
      <c r="HQ4" s="349"/>
      <c r="HR4" s="349"/>
      <c r="HS4" s="349"/>
      <c r="HT4" s="349"/>
      <c r="HU4" s="349"/>
      <c r="HV4" s="349"/>
      <c r="HW4" s="349"/>
      <c r="HX4" s="349"/>
      <c r="HY4" s="349"/>
      <c r="HZ4" s="349"/>
      <c r="IA4" s="349"/>
      <c r="IB4" s="349"/>
      <c r="IC4" s="349"/>
      <c r="ID4" s="349"/>
      <c r="IE4" s="349"/>
    </row>
    <row r="5" spans="1:239" customFormat="1" ht="15" customHeight="1" x14ac:dyDescent="0.25">
      <c r="A5" s="345"/>
      <c r="B5" s="345"/>
      <c r="C5" s="345"/>
      <c r="D5" s="345"/>
      <c r="E5" s="346"/>
      <c r="F5" s="347"/>
      <c r="G5" s="432"/>
      <c r="H5" s="348"/>
      <c r="I5" s="348"/>
      <c r="J5" s="348"/>
      <c r="K5" s="433" t="s">
        <v>373</v>
      </c>
      <c r="L5" s="433"/>
      <c r="M5" s="433"/>
      <c r="N5" s="433"/>
      <c r="O5" s="342"/>
      <c r="P5" s="349"/>
      <c r="Q5" s="349"/>
      <c r="R5" s="349"/>
      <c r="S5" s="349"/>
      <c r="T5" s="349"/>
      <c r="U5" s="349"/>
      <c r="V5" s="349"/>
      <c r="W5" s="349"/>
      <c r="X5" s="349"/>
      <c r="Y5" s="349"/>
      <c r="Z5" s="349"/>
      <c r="AA5" s="349"/>
      <c r="AB5" s="349"/>
      <c r="AC5" s="349"/>
      <c r="AD5" s="349"/>
      <c r="AE5" s="349"/>
      <c r="AF5" s="349"/>
      <c r="AG5" s="349"/>
      <c r="AH5" s="349"/>
      <c r="AI5" s="349"/>
      <c r="AJ5" s="349"/>
      <c r="AK5" s="349"/>
      <c r="AL5" s="349"/>
      <c r="AM5" s="349"/>
      <c r="AN5" s="349"/>
      <c r="AO5" s="349"/>
      <c r="AP5" s="349"/>
      <c r="AQ5" s="349"/>
      <c r="AR5" s="349"/>
      <c r="AS5" s="349"/>
      <c r="AT5" s="349"/>
      <c r="AU5" s="349"/>
      <c r="AV5" s="349"/>
      <c r="AW5" s="349"/>
      <c r="AX5" s="349"/>
      <c r="AY5" s="349"/>
      <c r="AZ5" s="349"/>
      <c r="BA5" s="349"/>
      <c r="BB5" s="349"/>
      <c r="BC5" s="349"/>
      <c r="BD5" s="349"/>
      <c r="BE5" s="349"/>
      <c r="BF5" s="349"/>
      <c r="BG5" s="349"/>
      <c r="BH5" s="349"/>
      <c r="BI5" s="349"/>
      <c r="BJ5" s="349"/>
      <c r="BK5" s="349"/>
      <c r="BL5" s="349"/>
      <c r="BM5" s="349"/>
      <c r="BN5" s="349"/>
      <c r="BO5" s="349"/>
      <c r="BP5" s="349"/>
      <c r="BQ5" s="349"/>
      <c r="BR5" s="349"/>
      <c r="BS5" s="349"/>
      <c r="BT5" s="349"/>
      <c r="BU5" s="349"/>
      <c r="BV5" s="349"/>
      <c r="BW5" s="349"/>
      <c r="BX5" s="349"/>
      <c r="BY5" s="349"/>
      <c r="BZ5" s="349"/>
      <c r="CA5" s="349"/>
      <c r="CB5" s="349"/>
      <c r="CC5" s="349"/>
      <c r="CD5" s="349"/>
      <c r="CE5" s="349"/>
      <c r="CF5" s="349"/>
      <c r="CG5" s="349"/>
      <c r="CH5" s="349"/>
      <c r="CI5" s="349"/>
      <c r="CJ5" s="349"/>
      <c r="CK5" s="349"/>
      <c r="CL5" s="349"/>
      <c r="CM5" s="349"/>
      <c r="CN5" s="349"/>
      <c r="CO5" s="349"/>
      <c r="CP5" s="349"/>
      <c r="CQ5" s="349"/>
      <c r="CR5" s="349"/>
      <c r="CS5" s="349"/>
      <c r="CT5" s="349"/>
      <c r="CU5" s="349"/>
      <c r="CV5" s="349"/>
      <c r="CW5" s="349"/>
      <c r="CX5" s="349"/>
      <c r="CY5" s="349"/>
      <c r="CZ5" s="349"/>
      <c r="DA5" s="349"/>
      <c r="DB5" s="349"/>
      <c r="DC5" s="349"/>
      <c r="DD5" s="349"/>
      <c r="DE5" s="349"/>
      <c r="DF5" s="349"/>
      <c r="DG5" s="349"/>
      <c r="DH5" s="349"/>
      <c r="DI5" s="349"/>
      <c r="DJ5" s="349"/>
      <c r="DK5" s="349"/>
      <c r="DL5" s="349"/>
      <c r="DM5" s="349"/>
      <c r="DN5" s="349"/>
      <c r="DO5" s="349"/>
      <c r="DP5" s="349"/>
      <c r="DQ5" s="349"/>
      <c r="DR5" s="349"/>
      <c r="DS5" s="349"/>
      <c r="DT5" s="349"/>
      <c r="DU5" s="349"/>
      <c r="DV5" s="349"/>
      <c r="DW5" s="349"/>
      <c r="DX5" s="349"/>
      <c r="DY5" s="349"/>
      <c r="DZ5" s="349"/>
      <c r="EA5" s="349"/>
      <c r="EB5" s="349"/>
      <c r="EC5" s="349"/>
      <c r="ED5" s="349"/>
      <c r="EE5" s="349"/>
      <c r="EF5" s="349"/>
      <c r="EG5" s="349"/>
      <c r="EH5" s="349"/>
      <c r="EI5" s="349"/>
      <c r="EJ5" s="349"/>
      <c r="EK5" s="349"/>
      <c r="EL5" s="349"/>
      <c r="EM5" s="349"/>
      <c r="EN5" s="349"/>
      <c r="EO5" s="349"/>
      <c r="EP5" s="349"/>
      <c r="EQ5" s="349"/>
      <c r="ER5" s="349"/>
      <c r="ES5" s="349"/>
      <c r="ET5" s="349"/>
      <c r="EU5" s="349"/>
      <c r="EV5" s="349"/>
      <c r="EW5" s="349"/>
      <c r="EX5" s="349"/>
      <c r="EY5" s="349"/>
      <c r="EZ5" s="349"/>
      <c r="FA5" s="349"/>
      <c r="FB5" s="349"/>
      <c r="FC5" s="349"/>
      <c r="FD5" s="349"/>
      <c r="FE5" s="349"/>
      <c r="FF5" s="349"/>
      <c r="FG5" s="349"/>
      <c r="FH5" s="349"/>
      <c r="FI5" s="349"/>
      <c r="FJ5" s="349"/>
      <c r="FK5" s="349"/>
      <c r="FL5" s="349"/>
      <c r="FM5" s="349"/>
      <c r="FN5" s="349"/>
      <c r="FO5" s="349"/>
      <c r="FP5" s="349"/>
      <c r="FQ5" s="349"/>
      <c r="FR5" s="349"/>
      <c r="FS5" s="349"/>
      <c r="FT5" s="349"/>
      <c r="FU5" s="349"/>
      <c r="FV5" s="349"/>
      <c r="FW5" s="349"/>
      <c r="FX5" s="349"/>
      <c r="FY5" s="349"/>
      <c r="FZ5" s="349"/>
      <c r="GA5" s="349"/>
      <c r="GB5" s="349"/>
      <c r="GC5" s="349"/>
      <c r="GD5" s="349"/>
      <c r="GE5" s="349"/>
      <c r="GF5" s="349"/>
      <c r="GG5" s="349"/>
      <c r="GH5" s="349"/>
      <c r="GI5" s="349"/>
      <c r="GJ5" s="349"/>
      <c r="GK5" s="349"/>
      <c r="GL5" s="349"/>
      <c r="GM5" s="349"/>
      <c r="GN5" s="349"/>
      <c r="GO5" s="349"/>
      <c r="GP5" s="349"/>
      <c r="GQ5" s="349"/>
      <c r="GR5" s="349"/>
      <c r="GS5" s="349"/>
      <c r="GT5" s="349"/>
      <c r="GU5" s="349"/>
      <c r="GV5" s="349"/>
      <c r="GW5" s="349"/>
      <c r="GX5" s="349"/>
      <c r="GY5" s="349"/>
      <c r="GZ5" s="349"/>
      <c r="HA5" s="349"/>
      <c r="HB5" s="349"/>
      <c r="HC5" s="349"/>
      <c r="HD5" s="349"/>
      <c r="HE5" s="349"/>
      <c r="HF5" s="349"/>
      <c r="HG5" s="349"/>
      <c r="HH5" s="349"/>
      <c r="HI5" s="349"/>
      <c r="HJ5" s="349"/>
      <c r="HK5" s="349"/>
      <c r="HL5" s="349"/>
      <c r="HM5" s="349"/>
      <c r="HN5" s="349"/>
      <c r="HO5" s="349"/>
      <c r="HP5" s="349"/>
      <c r="HQ5" s="349"/>
      <c r="HR5" s="349"/>
      <c r="HS5" s="349"/>
      <c r="HT5" s="349"/>
      <c r="HU5" s="349"/>
      <c r="HV5" s="349"/>
      <c r="HW5" s="349"/>
      <c r="HX5" s="349"/>
      <c r="HY5" s="349"/>
      <c r="HZ5" s="349"/>
      <c r="IA5" s="349"/>
      <c r="IB5" s="349"/>
      <c r="IC5" s="349"/>
      <c r="ID5" s="349"/>
      <c r="IE5" s="349"/>
    </row>
    <row r="6" spans="1:239" customFormat="1" ht="15" customHeight="1" x14ac:dyDescent="0.25">
      <c r="A6" s="345"/>
      <c r="B6" s="345"/>
      <c r="C6" s="345"/>
      <c r="D6" s="345"/>
      <c r="E6" s="346"/>
      <c r="F6" s="347"/>
      <c r="G6" s="432"/>
      <c r="H6" s="348"/>
      <c r="I6" s="348"/>
      <c r="J6" s="348"/>
      <c r="K6" s="558" t="s">
        <v>374</v>
      </c>
      <c r="L6" s="558"/>
      <c r="M6" s="433"/>
      <c r="N6" s="433"/>
      <c r="O6" s="342"/>
      <c r="P6" s="349"/>
      <c r="Q6" s="349"/>
      <c r="R6" s="349"/>
      <c r="S6" s="349"/>
      <c r="T6" s="349"/>
      <c r="U6" s="349"/>
      <c r="V6" s="349"/>
      <c r="W6" s="349"/>
      <c r="X6" s="349"/>
      <c r="Y6" s="349"/>
      <c r="Z6" s="349"/>
      <c r="AA6" s="349"/>
      <c r="AB6" s="349"/>
      <c r="AC6" s="349"/>
      <c r="AD6" s="349"/>
      <c r="AE6" s="349"/>
      <c r="AF6" s="349"/>
      <c r="AG6" s="349"/>
      <c r="AH6" s="349"/>
      <c r="AI6" s="349"/>
      <c r="AJ6" s="349"/>
      <c r="AK6" s="349"/>
      <c r="AL6" s="349"/>
      <c r="AM6" s="349"/>
      <c r="AN6" s="349"/>
      <c r="AO6" s="349"/>
      <c r="AP6" s="349"/>
      <c r="AQ6" s="349"/>
      <c r="AR6" s="349"/>
      <c r="AS6" s="349"/>
      <c r="AT6" s="349"/>
      <c r="AU6" s="349"/>
      <c r="AV6" s="349"/>
      <c r="AW6" s="349"/>
      <c r="AX6" s="349"/>
      <c r="AY6" s="349"/>
      <c r="AZ6" s="349"/>
      <c r="BA6" s="349"/>
      <c r="BB6" s="349"/>
      <c r="BC6" s="349"/>
      <c r="BD6" s="349"/>
      <c r="BE6" s="349"/>
      <c r="BF6" s="349"/>
      <c r="BG6" s="349"/>
      <c r="BH6" s="349"/>
      <c r="BI6" s="349"/>
      <c r="BJ6" s="349"/>
      <c r="BK6" s="349"/>
      <c r="BL6" s="349"/>
      <c r="BM6" s="349"/>
      <c r="BN6" s="349"/>
      <c r="BO6" s="349"/>
      <c r="BP6" s="349"/>
      <c r="BQ6" s="349"/>
      <c r="BR6" s="349"/>
      <c r="BS6" s="349"/>
      <c r="BT6" s="349"/>
      <c r="BU6" s="349"/>
      <c r="BV6" s="349"/>
      <c r="BW6" s="349"/>
      <c r="BX6" s="349"/>
      <c r="BY6" s="349"/>
      <c r="BZ6" s="349"/>
      <c r="CA6" s="349"/>
      <c r="CB6" s="349"/>
      <c r="CC6" s="349"/>
      <c r="CD6" s="349"/>
      <c r="CE6" s="349"/>
      <c r="CF6" s="349"/>
      <c r="CG6" s="349"/>
      <c r="CH6" s="349"/>
      <c r="CI6" s="349"/>
      <c r="CJ6" s="349"/>
      <c r="CK6" s="349"/>
      <c r="CL6" s="349"/>
      <c r="CM6" s="349"/>
      <c r="CN6" s="349"/>
      <c r="CO6" s="349"/>
      <c r="CP6" s="349"/>
      <c r="CQ6" s="349"/>
      <c r="CR6" s="349"/>
      <c r="CS6" s="349"/>
      <c r="CT6" s="349"/>
      <c r="CU6" s="349"/>
      <c r="CV6" s="349"/>
      <c r="CW6" s="349"/>
      <c r="CX6" s="349"/>
      <c r="CY6" s="349"/>
      <c r="CZ6" s="349"/>
      <c r="DA6" s="349"/>
      <c r="DB6" s="349"/>
      <c r="DC6" s="349"/>
      <c r="DD6" s="349"/>
      <c r="DE6" s="349"/>
      <c r="DF6" s="349"/>
      <c r="DG6" s="349"/>
      <c r="DH6" s="349"/>
      <c r="DI6" s="349"/>
      <c r="DJ6" s="349"/>
      <c r="DK6" s="349"/>
      <c r="DL6" s="349"/>
      <c r="DM6" s="349"/>
      <c r="DN6" s="349"/>
      <c r="DO6" s="349"/>
      <c r="DP6" s="349"/>
      <c r="DQ6" s="349"/>
      <c r="DR6" s="349"/>
      <c r="DS6" s="349"/>
      <c r="DT6" s="349"/>
      <c r="DU6" s="349"/>
      <c r="DV6" s="349"/>
      <c r="DW6" s="349"/>
      <c r="DX6" s="349"/>
      <c r="DY6" s="349"/>
      <c r="DZ6" s="349"/>
      <c r="EA6" s="349"/>
      <c r="EB6" s="349"/>
      <c r="EC6" s="349"/>
      <c r="ED6" s="349"/>
      <c r="EE6" s="349"/>
      <c r="EF6" s="349"/>
      <c r="EG6" s="349"/>
      <c r="EH6" s="349"/>
      <c r="EI6" s="349"/>
      <c r="EJ6" s="349"/>
      <c r="EK6" s="349"/>
      <c r="EL6" s="349"/>
      <c r="EM6" s="349"/>
      <c r="EN6" s="349"/>
      <c r="EO6" s="349"/>
      <c r="EP6" s="349"/>
      <c r="EQ6" s="349"/>
      <c r="ER6" s="349"/>
      <c r="ES6" s="349"/>
      <c r="ET6" s="349"/>
      <c r="EU6" s="349"/>
      <c r="EV6" s="349"/>
      <c r="EW6" s="349"/>
      <c r="EX6" s="349"/>
      <c r="EY6" s="349"/>
      <c r="EZ6" s="349"/>
      <c r="FA6" s="349"/>
      <c r="FB6" s="349"/>
      <c r="FC6" s="349"/>
      <c r="FD6" s="349"/>
      <c r="FE6" s="349"/>
      <c r="FF6" s="349"/>
      <c r="FG6" s="349"/>
      <c r="FH6" s="349"/>
      <c r="FI6" s="349"/>
      <c r="FJ6" s="349"/>
      <c r="FK6" s="349"/>
      <c r="FL6" s="349"/>
      <c r="FM6" s="349"/>
      <c r="FN6" s="349"/>
      <c r="FO6" s="349"/>
      <c r="FP6" s="349"/>
      <c r="FQ6" s="349"/>
      <c r="FR6" s="349"/>
      <c r="FS6" s="349"/>
      <c r="FT6" s="349"/>
      <c r="FU6" s="349"/>
      <c r="FV6" s="349"/>
      <c r="FW6" s="349"/>
      <c r="FX6" s="349"/>
      <c r="FY6" s="349"/>
      <c r="FZ6" s="349"/>
      <c r="GA6" s="349"/>
      <c r="GB6" s="349"/>
      <c r="GC6" s="349"/>
      <c r="GD6" s="349"/>
      <c r="GE6" s="349"/>
      <c r="GF6" s="349"/>
      <c r="GG6" s="349"/>
      <c r="GH6" s="349"/>
      <c r="GI6" s="349"/>
      <c r="GJ6" s="349"/>
      <c r="GK6" s="349"/>
      <c r="GL6" s="349"/>
      <c r="GM6" s="349"/>
      <c r="GN6" s="349"/>
      <c r="GO6" s="349"/>
      <c r="GP6" s="349"/>
      <c r="GQ6" s="349"/>
      <c r="GR6" s="349"/>
      <c r="GS6" s="349"/>
      <c r="GT6" s="349"/>
      <c r="GU6" s="349"/>
      <c r="GV6" s="349"/>
      <c r="GW6" s="349"/>
      <c r="GX6" s="349"/>
      <c r="GY6" s="349"/>
      <c r="GZ6" s="349"/>
      <c r="HA6" s="349"/>
      <c r="HB6" s="349"/>
      <c r="HC6" s="349"/>
      <c r="HD6" s="349"/>
      <c r="HE6" s="349"/>
      <c r="HF6" s="349"/>
      <c r="HG6" s="349"/>
      <c r="HH6" s="349"/>
      <c r="HI6" s="349"/>
      <c r="HJ6" s="349"/>
      <c r="HK6" s="349"/>
      <c r="HL6" s="349"/>
      <c r="HM6" s="349"/>
      <c r="HN6" s="349"/>
      <c r="HO6" s="349"/>
      <c r="HP6" s="349"/>
      <c r="HQ6" s="349"/>
      <c r="HR6" s="349"/>
      <c r="HS6" s="349"/>
      <c r="HT6" s="349"/>
      <c r="HU6" s="349"/>
      <c r="HV6" s="349"/>
      <c r="HW6" s="349"/>
      <c r="HX6" s="349"/>
      <c r="HY6" s="349"/>
      <c r="HZ6" s="349"/>
      <c r="IA6" s="349"/>
      <c r="IB6" s="349"/>
      <c r="IC6" s="349"/>
      <c r="ID6" s="349"/>
      <c r="IE6" s="349"/>
    </row>
    <row r="7" spans="1:239" customFormat="1" ht="13.5" customHeight="1" x14ac:dyDescent="0.25">
      <c r="A7" s="345"/>
      <c r="B7" s="345"/>
      <c r="C7" s="345"/>
      <c r="D7" s="345"/>
      <c r="E7" s="346"/>
      <c r="F7" s="347"/>
      <c r="G7" s="432"/>
      <c r="H7" s="348"/>
      <c r="I7" s="348"/>
      <c r="J7" s="348"/>
      <c r="K7" s="558" t="s">
        <v>396</v>
      </c>
      <c r="L7" s="558"/>
      <c r="M7" s="558"/>
      <c r="N7" s="558"/>
      <c r="O7" s="342"/>
      <c r="P7" s="349"/>
      <c r="Q7" s="349"/>
      <c r="R7" s="349"/>
      <c r="S7" s="349"/>
      <c r="T7" s="349"/>
      <c r="U7" s="349"/>
      <c r="V7" s="349"/>
      <c r="W7" s="349"/>
      <c r="X7" s="349"/>
      <c r="Y7" s="349"/>
      <c r="Z7" s="349"/>
      <c r="AA7" s="349"/>
      <c r="AB7" s="349"/>
      <c r="AC7" s="349"/>
      <c r="AD7" s="349"/>
      <c r="AE7" s="349"/>
      <c r="AF7" s="349"/>
      <c r="AG7" s="349"/>
      <c r="AH7" s="349"/>
      <c r="AI7" s="349"/>
      <c r="AJ7" s="349"/>
      <c r="AK7" s="349"/>
      <c r="AL7" s="349"/>
      <c r="AM7" s="349"/>
      <c r="AN7" s="349"/>
      <c r="AO7" s="349"/>
      <c r="AP7" s="349"/>
      <c r="AQ7" s="349"/>
      <c r="AR7" s="349"/>
      <c r="AS7" s="349"/>
      <c r="AT7" s="349"/>
      <c r="AU7" s="349"/>
      <c r="AV7" s="349"/>
      <c r="AW7" s="349"/>
      <c r="AX7" s="349"/>
      <c r="AY7" s="349"/>
      <c r="AZ7" s="349"/>
      <c r="BA7" s="349"/>
      <c r="BB7" s="349"/>
      <c r="BC7" s="349"/>
      <c r="BD7" s="349"/>
      <c r="BE7" s="349"/>
      <c r="BF7" s="349"/>
      <c r="BG7" s="349"/>
      <c r="BH7" s="349"/>
      <c r="BI7" s="349"/>
      <c r="BJ7" s="349"/>
      <c r="BK7" s="349"/>
      <c r="BL7" s="349"/>
      <c r="BM7" s="349"/>
      <c r="BN7" s="349"/>
      <c r="BO7" s="349"/>
      <c r="BP7" s="349"/>
      <c r="BQ7" s="349"/>
      <c r="BR7" s="349"/>
      <c r="BS7" s="349"/>
      <c r="BT7" s="349"/>
      <c r="BU7" s="349"/>
      <c r="BV7" s="349"/>
      <c r="BW7" s="349"/>
      <c r="BX7" s="349"/>
      <c r="BY7" s="349"/>
      <c r="BZ7" s="349"/>
      <c r="CA7" s="349"/>
      <c r="CB7" s="349"/>
      <c r="CC7" s="349"/>
      <c r="CD7" s="349"/>
      <c r="CE7" s="349"/>
      <c r="CF7" s="349"/>
      <c r="CG7" s="349"/>
      <c r="CH7" s="349"/>
      <c r="CI7" s="349"/>
      <c r="CJ7" s="349"/>
      <c r="CK7" s="349"/>
      <c r="CL7" s="349"/>
      <c r="CM7" s="349"/>
      <c r="CN7" s="349"/>
      <c r="CO7" s="349"/>
      <c r="CP7" s="349"/>
      <c r="CQ7" s="349"/>
      <c r="CR7" s="349"/>
      <c r="CS7" s="349"/>
      <c r="CT7" s="349"/>
      <c r="CU7" s="349"/>
      <c r="CV7" s="349"/>
      <c r="CW7" s="349"/>
      <c r="CX7" s="349"/>
      <c r="CY7" s="349"/>
      <c r="CZ7" s="349"/>
      <c r="DA7" s="349"/>
      <c r="DB7" s="349"/>
      <c r="DC7" s="349"/>
      <c r="DD7" s="349"/>
      <c r="DE7" s="349"/>
      <c r="DF7" s="349"/>
      <c r="DG7" s="349"/>
      <c r="DH7" s="349"/>
      <c r="DI7" s="349"/>
      <c r="DJ7" s="349"/>
      <c r="DK7" s="349"/>
      <c r="DL7" s="349"/>
      <c r="DM7" s="349"/>
      <c r="DN7" s="349"/>
      <c r="DO7" s="349"/>
      <c r="DP7" s="349"/>
      <c r="DQ7" s="349"/>
      <c r="DR7" s="349"/>
      <c r="DS7" s="349"/>
      <c r="DT7" s="349"/>
      <c r="DU7" s="349"/>
      <c r="DV7" s="349"/>
      <c r="DW7" s="349"/>
      <c r="DX7" s="349"/>
      <c r="DY7" s="349"/>
      <c r="DZ7" s="349"/>
      <c r="EA7" s="349"/>
      <c r="EB7" s="349"/>
      <c r="EC7" s="349"/>
      <c r="ED7" s="349"/>
      <c r="EE7" s="349"/>
      <c r="EF7" s="349"/>
      <c r="EG7" s="349"/>
      <c r="EH7" s="349"/>
      <c r="EI7" s="349"/>
      <c r="EJ7" s="349"/>
      <c r="EK7" s="349"/>
      <c r="EL7" s="349"/>
      <c r="EM7" s="349"/>
      <c r="EN7" s="349"/>
      <c r="EO7" s="349"/>
      <c r="EP7" s="349"/>
      <c r="EQ7" s="349"/>
      <c r="ER7" s="349"/>
      <c r="ES7" s="349"/>
      <c r="ET7" s="349"/>
      <c r="EU7" s="349"/>
      <c r="EV7" s="349"/>
      <c r="EW7" s="349"/>
      <c r="EX7" s="349"/>
      <c r="EY7" s="349"/>
      <c r="EZ7" s="349"/>
      <c r="FA7" s="349"/>
      <c r="FB7" s="349"/>
      <c r="FC7" s="349"/>
      <c r="FD7" s="349"/>
      <c r="FE7" s="349"/>
      <c r="FF7" s="349"/>
      <c r="FG7" s="349"/>
      <c r="FH7" s="349"/>
      <c r="FI7" s="349"/>
      <c r="FJ7" s="349"/>
      <c r="FK7" s="349"/>
      <c r="FL7" s="349"/>
      <c r="FM7" s="349"/>
      <c r="FN7" s="349"/>
      <c r="FO7" s="349"/>
      <c r="FP7" s="349"/>
      <c r="FQ7" s="349"/>
      <c r="FR7" s="349"/>
      <c r="FS7" s="349"/>
      <c r="FT7" s="349"/>
      <c r="FU7" s="349"/>
      <c r="FV7" s="349"/>
      <c r="FW7" s="349"/>
      <c r="FX7" s="349"/>
      <c r="FY7" s="349"/>
      <c r="FZ7" s="349"/>
      <c r="GA7" s="349"/>
      <c r="GB7" s="349"/>
      <c r="GC7" s="349"/>
      <c r="GD7" s="349"/>
      <c r="GE7" s="349"/>
      <c r="GF7" s="349"/>
      <c r="GG7" s="349"/>
      <c r="GH7" s="349"/>
      <c r="GI7" s="349"/>
      <c r="GJ7" s="349"/>
      <c r="GK7" s="349"/>
      <c r="GL7" s="349"/>
      <c r="GM7" s="349"/>
      <c r="GN7" s="349"/>
      <c r="GO7" s="349"/>
      <c r="GP7" s="349"/>
      <c r="GQ7" s="349"/>
      <c r="GR7" s="349"/>
      <c r="GS7" s="349"/>
      <c r="GT7" s="349"/>
      <c r="GU7" s="349"/>
      <c r="GV7" s="349"/>
      <c r="GW7" s="349"/>
      <c r="GX7" s="349"/>
      <c r="GY7" s="349"/>
      <c r="GZ7" s="349"/>
      <c r="HA7" s="349"/>
      <c r="HB7" s="349"/>
      <c r="HC7" s="349"/>
      <c r="HD7" s="349"/>
      <c r="HE7" s="349"/>
      <c r="HF7" s="349"/>
      <c r="HG7" s="349"/>
      <c r="HH7" s="349"/>
      <c r="HI7" s="349"/>
      <c r="HJ7" s="349"/>
      <c r="HK7" s="349"/>
      <c r="HL7" s="349"/>
      <c r="HM7" s="349"/>
      <c r="HN7" s="349"/>
      <c r="HO7" s="349"/>
      <c r="HP7" s="349"/>
      <c r="HQ7" s="349"/>
      <c r="HR7" s="349"/>
      <c r="HS7" s="349"/>
      <c r="HT7" s="349"/>
      <c r="HU7" s="349"/>
      <c r="HV7" s="349"/>
      <c r="HW7" s="349"/>
      <c r="HX7" s="349"/>
      <c r="HY7" s="349"/>
      <c r="HZ7" s="349"/>
      <c r="IA7" s="349"/>
      <c r="IB7" s="349"/>
      <c r="IC7" s="349"/>
      <c r="ID7" s="349"/>
      <c r="IE7" s="349"/>
    </row>
    <row r="8" spans="1:239" ht="11.25" customHeight="1" x14ac:dyDescent="0.2">
      <c r="E8" s="410"/>
      <c r="F8" s="410"/>
    </row>
    <row r="9" spans="1:239" customFormat="1" ht="15" customHeight="1" x14ac:dyDescent="0.25">
      <c r="A9" s="340"/>
      <c r="B9" s="340"/>
      <c r="C9" s="340"/>
      <c r="D9" s="340"/>
      <c r="E9" s="341"/>
      <c r="F9" s="341"/>
      <c r="G9" s="340"/>
      <c r="H9" s="340"/>
      <c r="I9" s="340"/>
      <c r="J9" s="340"/>
      <c r="K9" s="934" t="s">
        <v>280</v>
      </c>
      <c r="L9" s="934"/>
      <c r="M9" s="934"/>
      <c r="N9" s="934"/>
      <c r="O9" s="342"/>
      <c r="P9" s="343"/>
      <c r="Q9" s="343"/>
      <c r="R9" s="344"/>
      <c r="S9" s="344"/>
      <c r="T9" s="344"/>
      <c r="U9" s="344"/>
    </row>
    <row r="10" spans="1:239" customFormat="1" ht="15" customHeight="1" x14ac:dyDescent="0.25">
      <c r="A10" s="340"/>
      <c r="B10" s="340"/>
      <c r="C10" s="340"/>
      <c r="D10" s="340"/>
      <c r="E10" s="341"/>
      <c r="F10" s="341"/>
      <c r="G10" s="340"/>
      <c r="H10" s="340"/>
      <c r="I10" s="340"/>
      <c r="J10" s="340"/>
      <c r="K10" s="934" t="s">
        <v>282</v>
      </c>
      <c r="L10" s="934"/>
      <c r="M10" s="934"/>
      <c r="N10" s="934"/>
      <c r="O10" s="342"/>
      <c r="P10" s="343"/>
      <c r="Q10" s="343"/>
      <c r="R10" s="344"/>
      <c r="S10" s="344"/>
      <c r="T10" s="344"/>
      <c r="U10" s="344"/>
    </row>
    <row r="11" spans="1:239" customFormat="1" ht="15" customHeight="1" x14ac:dyDescent="0.25">
      <c r="A11" s="345"/>
      <c r="B11" s="345"/>
      <c r="C11" s="345"/>
      <c r="D11" s="345"/>
      <c r="E11" s="346"/>
      <c r="F11" s="347"/>
      <c r="G11" s="348"/>
      <c r="H11" s="348"/>
      <c r="I11" s="348"/>
      <c r="J11" s="348"/>
      <c r="K11" s="935" t="s">
        <v>283</v>
      </c>
      <c r="L11" s="935"/>
      <c r="M11" s="935"/>
      <c r="N11" s="935"/>
      <c r="O11" s="349"/>
      <c r="P11" s="349"/>
      <c r="Q11" s="349"/>
      <c r="R11" s="349"/>
      <c r="S11" s="349"/>
      <c r="T11" s="349"/>
      <c r="U11" s="349"/>
      <c r="V11" s="349"/>
      <c r="W11" s="349"/>
      <c r="X11" s="349"/>
      <c r="Y11" s="349"/>
      <c r="Z11" s="349"/>
      <c r="AA11" s="349"/>
      <c r="AB11" s="349"/>
      <c r="AC11" s="349"/>
      <c r="AD11" s="349"/>
      <c r="AE11" s="349"/>
      <c r="AF11" s="349"/>
      <c r="AG11" s="349"/>
      <c r="AH11" s="349"/>
      <c r="AI11" s="349"/>
      <c r="AJ11" s="349"/>
      <c r="AK11" s="349"/>
      <c r="AL11" s="349"/>
      <c r="AM11" s="349"/>
      <c r="AN11" s="349"/>
      <c r="AO11" s="349"/>
      <c r="AP11" s="349"/>
      <c r="AQ11" s="349"/>
      <c r="AR11" s="349"/>
      <c r="AS11" s="349"/>
      <c r="AT11" s="349"/>
      <c r="AU11" s="349"/>
      <c r="AV11" s="349"/>
      <c r="AW11" s="349"/>
      <c r="AX11" s="349"/>
      <c r="AY11" s="349"/>
      <c r="AZ11" s="349"/>
      <c r="BA11" s="349"/>
      <c r="BB11" s="349"/>
      <c r="BC11" s="349"/>
      <c r="BD11" s="349"/>
      <c r="BE11" s="349"/>
      <c r="BF11" s="349"/>
      <c r="BG11" s="349"/>
      <c r="BH11" s="349"/>
      <c r="BI11" s="349"/>
      <c r="BJ11" s="349"/>
      <c r="BK11" s="349"/>
      <c r="BL11" s="349"/>
      <c r="BM11" s="349"/>
      <c r="BN11" s="349"/>
      <c r="BO11" s="349"/>
      <c r="BP11" s="349"/>
      <c r="BQ11" s="349"/>
      <c r="BR11" s="349"/>
      <c r="BS11" s="349"/>
      <c r="BT11" s="349"/>
      <c r="BU11" s="349"/>
      <c r="BV11" s="349"/>
      <c r="BW11" s="349"/>
      <c r="BX11" s="349"/>
      <c r="BY11" s="349"/>
      <c r="BZ11" s="349"/>
      <c r="CA11" s="349"/>
      <c r="CB11" s="349"/>
      <c r="CC11" s="349"/>
      <c r="CD11" s="349"/>
      <c r="CE11" s="349"/>
      <c r="CF11" s="349"/>
      <c r="CG11" s="349"/>
      <c r="CH11" s="349"/>
      <c r="CI11" s="349"/>
      <c r="CJ11" s="349"/>
      <c r="CK11" s="349"/>
      <c r="CL11" s="349"/>
      <c r="CM11" s="349"/>
      <c r="CN11" s="349"/>
      <c r="CO11" s="349"/>
      <c r="CP11" s="349"/>
      <c r="CQ11" s="349"/>
      <c r="CR11" s="349"/>
      <c r="CS11" s="349"/>
      <c r="CT11" s="349"/>
      <c r="CU11" s="349"/>
      <c r="CV11" s="349"/>
      <c r="CW11" s="349"/>
      <c r="CX11" s="349"/>
      <c r="CY11" s="349"/>
      <c r="CZ11" s="349"/>
      <c r="DA11" s="349"/>
      <c r="DB11" s="349"/>
      <c r="DC11" s="349"/>
      <c r="DD11" s="349"/>
      <c r="DE11" s="349"/>
      <c r="DF11" s="349"/>
      <c r="DG11" s="349"/>
      <c r="DH11" s="349"/>
      <c r="DI11" s="349"/>
      <c r="DJ11" s="349"/>
      <c r="DK11" s="349"/>
      <c r="DL11" s="349"/>
      <c r="DM11" s="349"/>
      <c r="DN11" s="349"/>
      <c r="DO11" s="349"/>
      <c r="DP11" s="349"/>
      <c r="DQ11" s="349"/>
      <c r="DR11" s="349"/>
      <c r="DS11" s="349"/>
      <c r="DT11" s="349"/>
      <c r="DU11" s="349"/>
      <c r="DV11" s="349"/>
      <c r="DW11" s="349"/>
      <c r="DX11" s="349"/>
      <c r="DY11" s="349"/>
      <c r="DZ11" s="349"/>
      <c r="EA11" s="349"/>
      <c r="EB11" s="349"/>
      <c r="EC11" s="349"/>
      <c r="ED11" s="349"/>
      <c r="EE11" s="349"/>
      <c r="EF11" s="349"/>
      <c r="EG11" s="349"/>
      <c r="EH11" s="349"/>
      <c r="EI11" s="349"/>
      <c r="EJ11" s="349"/>
      <c r="EK11" s="349"/>
      <c r="EL11" s="349"/>
      <c r="EM11" s="349"/>
      <c r="EN11" s="349"/>
      <c r="EO11" s="349"/>
      <c r="EP11" s="349"/>
      <c r="EQ11" s="349"/>
      <c r="ER11" s="349"/>
      <c r="ES11" s="349"/>
      <c r="ET11" s="349"/>
      <c r="EU11" s="349"/>
      <c r="EV11" s="349"/>
      <c r="EW11" s="349"/>
      <c r="EX11" s="349"/>
      <c r="EY11" s="349"/>
      <c r="EZ11" s="349"/>
      <c r="FA11" s="349"/>
      <c r="FB11" s="349"/>
      <c r="FC11" s="349"/>
      <c r="FD11" s="349"/>
      <c r="FE11" s="349"/>
      <c r="FF11" s="349"/>
      <c r="FG11" s="349"/>
      <c r="FH11" s="349"/>
      <c r="FI11" s="349"/>
      <c r="FJ11" s="349"/>
      <c r="FK11" s="349"/>
      <c r="FL11" s="349"/>
      <c r="FM11" s="349"/>
      <c r="FN11" s="349"/>
      <c r="FO11" s="349"/>
      <c r="FP11" s="349"/>
      <c r="FQ11" s="349"/>
      <c r="FR11" s="349"/>
      <c r="FS11" s="349"/>
      <c r="FT11" s="349"/>
      <c r="FU11" s="349"/>
      <c r="FV11" s="349"/>
      <c r="FW11" s="349"/>
      <c r="FX11" s="349"/>
      <c r="FY11" s="349"/>
      <c r="FZ11" s="349"/>
      <c r="GA11" s="349"/>
      <c r="GB11" s="349"/>
      <c r="GC11" s="349"/>
      <c r="GD11" s="349"/>
      <c r="GE11" s="349"/>
      <c r="GF11" s="349"/>
      <c r="GG11" s="349"/>
      <c r="GH11" s="349"/>
      <c r="GI11" s="349"/>
      <c r="GJ11" s="349"/>
      <c r="GK11" s="349"/>
      <c r="GL11" s="349"/>
      <c r="GM11" s="349"/>
      <c r="GN11" s="349"/>
      <c r="GO11" s="349"/>
      <c r="GP11" s="349"/>
      <c r="GQ11" s="349"/>
      <c r="GR11" s="349"/>
      <c r="GS11" s="349"/>
      <c r="GT11" s="349"/>
      <c r="GU11" s="349"/>
      <c r="GV11" s="349"/>
      <c r="GW11" s="349"/>
      <c r="GX11" s="349"/>
      <c r="GY11" s="349"/>
      <c r="GZ11" s="349"/>
      <c r="HA11" s="349"/>
      <c r="HB11" s="349"/>
      <c r="HC11" s="349"/>
      <c r="HD11" s="349"/>
      <c r="HE11" s="349"/>
      <c r="HF11" s="349"/>
      <c r="HG11" s="349"/>
      <c r="HH11" s="349"/>
      <c r="HI11" s="349"/>
      <c r="HJ11" s="349"/>
      <c r="HK11" s="349"/>
      <c r="HL11" s="349"/>
      <c r="HM11" s="349"/>
      <c r="HN11" s="349"/>
      <c r="HO11" s="349"/>
      <c r="HP11" s="349"/>
      <c r="HQ11" s="349"/>
      <c r="HR11" s="349"/>
      <c r="HS11" s="349"/>
      <c r="HT11" s="349"/>
      <c r="HU11" s="349"/>
      <c r="HV11" s="349"/>
      <c r="HW11" s="349"/>
    </row>
    <row r="12" spans="1:239" customFormat="1" ht="15" customHeight="1" x14ac:dyDescent="0.25">
      <c r="A12" s="345"/>
      <c r="B12" s="345"/>
      <c r="C12" s="345"/>
      <c r="D12" s="345"/>
      <c r="E12" s="346"/>
      <c r="F12" s="347"/>
      <c r="G12" s="348"/>
      <c r="H12" s="348"/>
      <c r="I12" s="348"/>
      <c r="J12" s="348"/>
      <c r="K12" s="935" t="s">
        <v>281</v>
      </c>
      <c r="L12" s="935"/>
      <c r="M12" s="935"/>
      <c r="N12" s="935"/>
      <c r="O12" s="349"/>
      <c r="P12" s="349"/>
      <c r="Q12" s="349"/>
      <c r="R12" s="349"/>
      <c r="S12" s="349"/>
      <c r="T12" s="349"/>
      <c r="U12" s="349"/>
      <c r="V12" s="349"/>
      <c r="W12" s="349"/>
      <c r="X12" s="349"/>
      <c r="Y12" s="349"/>
      <c r="Z12" s="349"/>
      <c r="AA12" s="349"/>
      <c r="AB12" s="349"/>
      <c r="AC12" s="349"/>
      <c r="AD12" s="349"/>
      <c r="AE12" s="349"/>
      <c r="AF12" s="349"/>
      <c r="AG12" s="349"/>
      <c r="AH12" s="349"/>
      <c r="AI12" s="349"/>
      <c r="AJ12" s="349"/>
      <c r="AK12" s="349"/>
      <c r="AL12" s="349"/>
      <c r="AM12" s="349"/>
      <c r="AN12" s="349"/>
      <c r="AO12" s="349"/>
      <c r="AP12" s="349"/>
      <c r="AQ12" s="349"/>
      <c r="AR12" s="349"/>
      <c r="AS12" s="349"/>
      <c r="AT12" s="349"/>
      <c r="AU12" s="349"/>
      <c r="AV12" s="349"/>
      <c r="AW12" s="349"/>
      <c r="AX12" s="349"/>
      <c r="AY12" s="349"/>
      <c r="AZ12" s="349"/>
      <c r="BA12" s="349"/>
      <c r="BB12" s="349"/>
      <c r="BC12" s="349"/>
      <c r="BD12" s="349"/>
      <c r="BE12" s="349"/>
      <c r="BF12" s="349"/>
      <c r="BG12" s="349"/>
      <c r="BH12" s="349"/>
      <c r="BI12" s="349"/>
      <c r="BJ12" s="349"/>
      <c r="BK12" s="349"/>
      <c r="BL12" s="349"/>
      <c r="BM12" s="349"/>
      <c r="BN12" s="349"/>
      <c r="BO12" s="349"/>
      <c r="BP12" s="349"/>
      <c r="BQ12" s="349"/>
      <c r="BR12" s="349"/>
      <c r="BS12" s="349"/>
      <c r="BT12" s="349"/>
      <c r="BU12" s="349"/>
      <c r="BV12" s="349"/>
      <c r="BW12" s="349"/>
      <c r="BX12" s="349"/>
      <c r="BY12" s="349"/>
      <c r="BZ12" s="349"/>
      <c r="CA12" s="349"/>
      <c r="CB12" s="349"/>
      <c r="CC12" s="349"/>
      <c r="CD12" s="349"/>
      <c r="CE12" s="349"/>
      <c r="CF12" s="349"/>
      <c r="CG12" s="349"/>
      <c r="CH12" s="349"/>
      <c r="CI12" s="349"/>
      <c r="CJ12" s="349"/>
      <c r="CK12" s="349"/>
      <c r="CL12" s="349"/>
      <c r="CM12" s="349"/>
      <c r="CN12" s="349"/>
      <c r="CO12" s="349"/>
      <c r="CP12" s="349"/>
      <c r="CQ12" s="349"/>
      <c r="CR12" s="349"/>
      <c r="CS12" s="349"/>
      <c r="CT12" s="349"/>
      <c r="CU12" s="349"/>
      <c r="CV12" s="349"/>
      <c r="CW12" s="349"/>
      <c r="CX12" s="349"/>
      <c r="CY12" s="349"/>
      <c r="CZ12" s="349"/>
      <c r="DA12" s="349"/>
      <c r="DB12" s="349"/>
      <c r="DC12" s="349"/>
      <c r="DD12" s="349"/>
      <c r="DE12" s="349"/>
      <c r="DF12" s="349"/>
      <c r="DG12" s="349"/>
      <c r="DH12" s="349"/>
      <c r="DI12" s="349"/>
      <c r="DJ12" s="349"/>
      <c r="DK12" s="349"/>
      <c r="DL12" s="349"/>
      <c r="DM12" s="349"/>
      <c r="DN12" s="349"/>
      <c r="DO12" s="349"/>
      <c r="DP12" s="349"/>
      <c r="DQ12" s="349"/>
      <c r="DR12" s="349"/>
      <c r="DS12" s="349"/>
      <c r="DT12" s="349"/>
      <c r="DU12" s="349"/>
      <c r="DV12" s="349"/>
      <c r="DW12" s="349"/>
      <c r="DX12" s="349"/>
      <c r="DY12" s="349"/>
      <c r="DZ12" s="349"/>
      <c r="EA12" s="349"/>
      <c r="EB12" s="349"/>
      <c r="EC12" s="349"/>
      <c r="ED12" s="349"/>
      <c r="EE12" s="349"/>
      <c r="EF12" s="349"/>
      <c r="EG12" s="349"/>
      <c r="EH12" s="349"/>
      <c r="EI12" s="349"/>
      <c r="EJ12" s="349"/>
      <c r="EK12" s="349"/>
      <c r="EL12" s="349"/>
      <c r="EM12" s="349"/>
      <c r="EN12" s="349"/>
      <c r="EO12" s="349"/>
      <c r="EP12" s="349"/>
      <c r="EQ12" s="349"/>
      <c r="ER12" s="349"/>
      <c r="ES12" s="349"/>
      <c r="ET12" s="349"/>
      <c r="EU12" s="349"/>
      <c r="EV12" s="349"/>
      <c r="EW12" s="349"/>
      <c r="EX12" s="349"/>
      <c r="EY12" s="349"/>
      <c r="EZ12" s="349"/>
      <c r="FA12" s="349"/>
      <c r="FB12" s="349"/>
      <c r="FC12" s="349"/>
      <c r="FD12" s="349"/>
      <c r="FE12" s="349"/>
      <c r="FF12" s="349"/>
      <c r="FG12" s="349"/>
      <c r="FH12" s="349"/>
      <c r="FI12" s="349"/>
      <c r="FJ12" s="349"/>
      <c r="FK12" s="349"/>
      <c r="FL12" s="349"/>
      <c r="FM12" s="349"/>
      <c r="FN12" s="349"/>
      <c r="FO12" s="349"/>
      <c r="FP12" s="349"/>
      <c r="FQ12" s="349"/>
      <c r="FR12" s="349"/>
      <c r="FS12" s="349"/>
      <c r="FT12" s="349"/>
      <c r="FU12" s="349"/>
      <c r="FV12" s="349"/>
      <c r="FW12" s="349"/>
      <c r="FX12" s="349"/>
      <c r="FY12" s="349"/>
      <c r="FZ12" s="349"/>
      <c r="GA12" s="349"/>
      <c r="GB12" s="349"/>
      <c r="GC12" s="349"/>
      <c r="GD12" s="349"/>
      <c r="GE12" s="349"/>
      <c r="GF12" s="349"/>
      <c r="GG12" s="349"/>
      <c r="GH12" s="349"/>
      <c r="GI12" s="349"/>
      <c r="GJ12" s="349"/>
      <c r="GK12" s="349"/>
      <c r="GL12" s="349"/>
      <c r="GM12" s="349"/>
      <c r="GN12" s="349"/>
      <c r="GO12" s="349"/>
      <c r="GP12" s="349"/>
      <c r="GQ12" s="349"/>
      <c r="GR12" s="349"/>
      <c r="GS12" s="349"/>
      <c r="GT12" s="349"/>
      <c r="GU12" s="349"/>
      <c r="GV12" s="349"/>
      <c r="GW12" s="349"/>
      <c r="GX12" s="349"/>
      <c r="GY12" s="349"/>
      <c r="GZ12" s="349"/>
      <c r="HA12" s="349"/>
      <c r="HB12" s="349"/>
      <c r="HC12" s="349"/>
      <c r="HD12" s="349"/>
      <c r="HE12" s="349"/>
      <c r="HF12" s="349"/>
      <c r="HG12" s="349"/>
      <c r="HH12" s="349"/>
      <c r="HI12" s="349"/>
      <c r="HJ12" s="349"/>
      <c r="HK12" s="349"/>
      <c r="HL12" s="349"/>
      <c r="HM12" s="349"/>
      <c r="HN12" s="349"/>
      <c r="HO12" s="349"/>
      <c r="HP12" s="349"/>
      <c r="HQ12" s="349"/>
      <c r="HR12" s="349"/>
      <c r="HS12" s="349"/>
      <c r="HT12" s="349"/>
      <c r="HU12" s="349"/>
      <c r="HV12" s="349"/>
      <c r="HW12" s="349"/>
    </row>
    <row r="13" spans="1:239" ht="9.75" customHeight="1" x14ac:dyDescent="0.2">
      <c r="K13" s="563"/>
      <c r="L13" s="563"/>
      <c r="M13" s="563"/>
      <c r="N13" s="563"/>
    </row>
    <row r="14" spans="1:239" ht="14.25" x14ac:dyDescent="0.2">
      <c r="A14" s="559" t="s">
        <v>170</v>
      </c>
      <c r="B14" s="559"/>
      <c r="C14" s="559"/>
      <c r="D14" s="559"/>
      <c r="E14" s="559"/>
      <c r="F14" s="559"/>
      <c r="G14" s="559"/>
      <c r="H14" s="559"/>
      <c r="I14" s="559"/>
      <c r="J14" s="559"/>
      <c r="K14" s="559"/>
      <c r="L14" s="559"/>
      <c r="M14" s="559"/>
      <c r="N14" s="559"/>
    </row>
    <row r="15" spans="1:239" ht="14.25" x14ac:dyDescent="0.2">
      <c r="A15" s="559" t="s">
        <v>58</v>
      </c>
      <c r="B15" s="559"/>
      <c r="C15" s="559"/>
      <c r="D15" s="559"/>
      <c r="E15" s="559"/>
      <c r="F15" s="559"/>
      <c r="G15" s="559"/>
      <c r="H15" s="559"/>
      <c r="I15" s="559"/>
      <c r="J15" s="559"/>
      <c r="K15" s="559"/>
      <c r="L15" s="559"/>
      <c r="M15" s="559"/>
      <c r="N15" s="559"/>
    </row>
    <row r="16" spans="1:239" ht="14.25" x14ac:dyDescent="0.2">
      <c r="A16" s="180"/>
      <c r="B16" s="181"/>
      <c r="C16" s="181"/>
      <c r="D16" s="181"/>
      <c r="E16" s="92"/>
      <c r="F16" s="182"/>
      <c r="G16" s="183"/>
      <c r="H16" s="183"/>
      <c r="I16" s="183"/>
      <c r="J16" s="183"/>
      <c r="K16" s="181"/>
      <c r="L16" s="566" t="s">
        <v>49</v>
      </c>
      <c r="M16" s="566"/>
      <c r="N16" s="567"/>
    </row>
    <row r="17" spans="1:17" ht="33" customHeight="1" x14ac:dyDescent="0.2">
      <c r="A17" s="561" t="s">
        <v>0</v>
      </c>
      <c r="B17" s="561" t="s">
        <v>1</v>
      </c>
      <c r="C17" s="561" t="s">
        <v>2</v>
      </c>
      <c r="D17" s="562" t="s">
        <v>3</v>
      </c>
      <c r="E17" s="564" t="s">
        <v>4</v>
      </c>
      <c r="F17" s="564" t="s">
        <v>5</v>
      </c>
      <c r="G17" s="564" t="s">
        <v>171</v>
      </c>
      <c r="H17" s="564" t="s">
        <v>172</v>
      </c>
      <c r="I17" s="568" t="s">
        <v>173</v>
      </c>
      <c r="J17" s="568" t="s">
        <v>174</v>
      </c>
      <c r="K17" s="560" t="s">
        <v>59</v>
      </c>
      <c r="L17" s="560"/>
      <c r="M17" s="560"/>
      <c r="N17" s="560"/>
    </row>
    <row r="18" spans="1:17" ht="31.5" customHeight="1" x14ac:dyDescent="0.2">
      <c r="A18" s="561"/>
      <c r="B18" s="561"/>
      <c r="C18" s="561"/>
      <c r="D18" s="562"/>
      <c r="E18" s="564"/>
      <c r="F18" s="565"/>
      <c r="G18" s="564"/>
      <c r="H18" s="564"/>
      <c r="I18" s="568"/>
      <c r="J18" s="568"/>
      <c r="K18" s="560" t="s">
        <v>60</v>
      </c>
      <c r="L18" s="571" t="s">
        <v>101</v>
      </c>
      <c r="M18" s="569" t="s">
        <v>102</v>
      </c>
      <c r="N18" s="569" t="s">
        <v>156</v>
      </c>
    </row>
    <row r="19" spans="1:17" ht="54" customHeight="1" x14ac:dyDescent="0.2">
      <c r="A19" s="561"/>
      <c r="B19" s="561"/>
      <c r="C19" s="561"/>
      <c r="D19" s="562"/>
      <c r="E19" s="564"/>
      <c r="F19" s="565"/>
      <c r="G19" s="564"/>
      <c r="H19" s="564"/>
      <c r="I19" s="568"/>
      <c r="J19" s="568"/>
      <c r="K19" s="560"/>
      <c r="L19" s="571"/>
      <c r="M19" s="570"/>
      <c r="N19" s="570"/>
    </row>
    <row r="20" spans="1:17" ht="14.25" customHeight="1" x14ac:dyDescent="0.2">
      <c r="A20" s="953" t="s">
        <v>130</v>
      </c>
      <c r="B20" s="953"/>
      <c r="C20" s="953"/>
      <c r="D20" s="953"/>
      <c r="E20" s="953"/>
      <c r="F20" s="953"/>
      <c r="G20" s="953"/>
      <c r="H20" s="953"/>
      <c r="I20" s="953"/>
      <c r="J20" s="953"/>
      <c r="K20" s="953"/>
      <c r="L20" s="953"/>
      <c r="M20" s="953"/>
      <c r="N20" s="953"/>
    </row>
    <row r="21" spans="1:17" ht="14.25" customHeight="1" x14ac:dyDescent="0.2">
      <c r="A21" s="954" t="s">
        <v>6</v>
      </c>
      <c r="B21" s="954"/>
      <c r="C21" s="954"/>
      <c r="D21" s="954"/>
      <c r="E21" s="954"/>
      <c r="F21" s="954"/>
      <c r="G21" s="954"/>
      <c r="H21" s="954"/>
      <c r="I21" s="954"/>
      <c r="J21" s="954"/>
      <c r="K21" s="954"/>
      <c r="L21" s="954"/>
      <c r="M21" s="954"/>
      <c r="N21" s="954"/>
    </row>
    <row r="22" spans="1:17" ht="15.75" x14ac:dyDescent="0.2">
      <c r="A22" s="378" t="s">
        <v>7</v>
      </c>
      <c r="B22" s="96" t="s">
        <v>178</v>
      </c>
      <c r="C22" s="96"/>
      <c r="D22" s="97"/>
      <c r="E22" s="98"/>
      <c r="F22" s="98"/>
      <c r="G22" s="98"/>
      <c r="H22" s="98"/>
      <c r="I22" s="98"/>
      <c r="J22" s="98"/>
      <c r="K22" s="98"/>
      <c r="L22" s="98"/>
      <c r="M22" s="98"/>
      <c r="N22" s="99"/>
    </row>
    <row r="23" spans="1:17" ht="15.75" x14ac:dyDescent="0.2">
      <c r="A23" s="95" t="s">
        <v>7</v>
      </c>
      <c r="B23" s="100" t="s">
        <v>7</v>
      </c>
      <c r="C23" s="925" t="s">
        <v>8</v>
      </c>
      <c r="D23" s="925"/>
      <c r="E23" s="925"/>
      <c r="F23" s="925"/>
      <c r="G23" s="925"/>
      <c r="H23" s="925"/>
      <c r="I23" s="925"/>
      <c r="J23" s="925"/>
      <c r="K23" s="925"/>
      <c r="L23" s="925"/>
      <c r="M23" s="925"/>
      <c r="N23" s="925"/>
    </row>
    <row r="24" spans="1:17" ht="16.5" customHeight="1" x14ac:dyDescent="0.25">
      <c r="A24" s="572" t="s">
        <v>7</v>
      </c>
      <c r="B24" s="579" t="s">
        <v>7</v>
      </c>
      <c r="C24" s="617" t="s">
        <v>7</v>
      </c>
      <c r="D24" s="638" t="s">
        <v>180</v>
      </c>
      <c r="E24" s="531" t="s">
        <v>131</v>
      </c>
      <c r="F24" s="854" t="s">
        <v>9</v>
      </c>
      <c r="G24" s="544">
        <v>18.399999999999999</v>
      </c>
      <c r="H24" s="651">
        <v>22</v>
      </c>
      <c r="I24" s="576">
        <v>10.5</v>
      </c>
      <c r="J24" s="576">
        <v>11.2</v>
      </c>
      <c r="K24" s="113" t="s">
        <v>300</v>
      </c>
      <c r="L24" s="184">
        <v>8</v>
      </c>
      <c r="M24" s="184">
        <v>8</v>
      </c>
      <c r="N24" s="184">
        <v>8</v>
      </c>
      <c r="O24" s="11"/>
      <c r="P24" s="11"/>
      <c r="Q24" s="11"/>
    </row>
    <row r="25" spans="1:17" ht="39" customHeight="1" x14ac:dyDescent="0.2">
      <c r="A25" s="572"/>
      <c r="B25" s="579"/>
      <c r="C25" s="617"/>
      <c r="D25" s="638"/>
      <c r="E25" s="531"/>
      <c r="F25" s="855"/>
      <c r="G25" s="545"/>
      <c r="H25" s="652"/>
      <c r="I25" s="578"/>
      <c r="J25" s="578"/>
      <c r="K25" s="185" t="s">
        <v>301</v>
      </c>
      <c r="L25" s="186" t="s">
        <v>35</v>
      </c>
      <c r="M25" s="186" t="s">
        <v>35</v>
      </c>
      <c r="N25" s="186" t="s">
        <v>35</v>
      </c>
      <c r="O25" s="585"/>
      <c r="P25" s="586"/>
    </row>
    <row r="26" spans="1:17" s="313" customFormat="1" ht="39" customHeight="1" x14ac:dyDescent="0.25">
      <c r="A26" s="572"/>
      <c r="B26" s="579"/>
      <c r="C26" s="617"/>
      <c r="D26" s="638"/>
      <c r="E26" s="531"/>
      <c r="F26" s="434" t="s">
        <v>145</v>
      </c>
      <c r="G26" s="414"/>
      <c r="H26" s="435">
        <v>20</v>
      </c>
      <c r="I26" s="420"/>
      <c r="J26" s="420"/>
      <c r="K26" s="116" t="s">
        <v>366</v>
      </c>
      <c r="L26" s="199">
        <v>10</v>
      </c>
      <c r="M26" s="422"/>
      <c r="N26" s="184"/>
    </row>
    <row r="27" spans="1:17" ht="28.5" x14ac:dyDescent="0.2">
      <c r="A27" s="572"/>
      <c r="B27" s="579"/>
      <c r="C27" s="617"/>
      <c r="D27" s="638"/>
      <c r="E27" s="531"/>
      <c r="F27" s="352" t="s">
        <v>10</v>
      </c>
      <c r="G27" s="106">
        <f>SUM(G24:G26)</f>
        <v>18.399999999999999</v>
      </c>
      <c r="H27" s="106">
        <f t="shared" ref="H27:J27" si="0">SUM(H24:H26)</f>
        <v>42</v>
      </c>
      <c r="I27" s="106">
        <f t="shared" si="0"/>
        <v>10.5</v>
      </c>
      <c r="J27" s="106">
        <f t="shared" si="0"/>
        <v>11.2</v>
      </c>
      <c r="K27" s="937"/>
      <c r="L27" s="938"/>
      <c r="M27" s="938"/>
      <c r="N27" s="939"/>
    </row>
    <row r="28" spans="1:17" ht="15.75" x14ac:dyDescent="0.25">
      <c r="A28" s="187" t="s">
        <v>7</v>
      </c>
      <c r="B28" s="188" t="s">
        <v>7</v>
      </c>
      <c r="C28" s="189"/>
      <c r="D28" s="557" t="s">
        <v>11</v>
      </c>
      <c r="E28" s="557"/>
      <c r="F28" s="557"/>
      <c r="G28" s="190">
        <f t="shared" ref="G28:J28" si="1">SUM(G27)</f>
        <v>18.399999999999999</v>
      </c>
      <c r="H28" s="190">
        <f t="shared" si="1"/>
        <v>42</v>
      </c>
      <c r="I28" s="190">
        <f t="shared" si="1"/>
        <v>10.5</v>
      </c>
      <c r="J28" s="190">
        <f t="shared" si="1"/>
        <v>11.2</v>
      </c>
      <c r="K28" s="632"/>
      <c r="L28" s="632"/>
      <c r="M28" s="632"/>
      <c r="N28" s="632"/>
    </row>
    <row r="29" spans="1:17" ht="15.75" x14ac:dyDescent="0.2">
      <c r="A29" s="187" t="s">
        <v>7</v>
      </c>
      <c r="B29" s="188" t="s">
        <v>12</v>
      </c>
      <c r="C29" s="844" t="s">
        <v>221</v>
      </c>
      <c r="D29" s="845"/>
      <c r="E29" s="845"/>
      <c r="F29" s="845"/>
      <c r="G29" s="845"/>
      <c r="H29" s="845"/>
      <c r="I29" s="845"/>
      <c r="J29" s="845"/>
      <c r="K29" s="845"/>
      <c r="L29" s="845"/>
      <c r="M29" s="845"/>
      <c r="N29" s="846"/>
    </row>
    <row r="30" spans="1:17" ht="48.75" customHeight="1" x14ac:dyDescent="0.2">
      <c r="A30" s="572" t="s">
        <v>7</v>
      </c>
      <c r="B30" s="743" t="s">
        <v>12</v>
      </c>
      <c r="C30" s="744" t="s">
        <v>12</v>
      </c>
      <c r="D30" s="638" t="s">
        <v>179</v>
      </c>
      <c r="E30" s="531" t="s">
        <v>124</v>
      </c>
      <c r="F30" s="351" t="s">
        <v>9</v>
      </c>
      <c r="G30" s="103">
        <v>29</v>
      </c>
      <c r="H30" s="296">
        <v>29</v>
      </c>
      <c r="I30" s="103">
        <v>30.4</v>
      </c>
      <c r="J30" s="103">
        <v>32.5</v>
      </c>
      <c r="K30" s="104" t="s">
        <v>302</v>
      </c>
      <c r="L30" s="105">
        <v>21</v>
      </c>
      <c r="M30" s="105">
        <v>21</v>
      </c>
      <c r="N30" s="192">
        <v>21</v>
      </c>
    </row>
    <row r="31" spans="1:17" ht="33.75" customHeight="1" x14ac:dyDescent="0.2">
      <c r="A31" s="572"/>
      <c r="B31" s="743"/>
      <c r="C31" s="744"/>
      <c r="D31" s="638"/>
      <c r="E31" s="531"/>
      <c r="F31" s="352" t="s">
        <v>10</v>
      </c>
      <c r="G31" s="106">
        <f t="shared" ref="G31" si="2">SUM(G30)</f>
        <v>29</v>
      </c>
      <c r="H31" s="106">
        <f t="shared" ref="H31" si="3">SUM(H30)</f>
        <v>29</v>
      </c>
      <c r="I31" s="106">
        <f t="shared" ref="I31" si="4">SUM(I30)</f>
        <v>30.4</v>
      </c>
      <c r="J31" s="106">
        <f t="shared" ref="J31" si="5">SUM(J30)</f>
        <v>32.5</v>
      </c>
      <c r="K31" s="856"/>
      <c r="L31" s="856"/>
      <c r="M31" s="856"/>
      <c r="N31" s="856"/>
    </row>
    <row r="32" spans="1:17" ht="27.75" customHeight="1" x14ac:dyDescent="0.2">
      <c r="A32" s="572" t="s">
        <v>7</v>
      </c>
      <c r="B32" s="579" t="s">
        <v>12</v>
      </c>
      <c r="C32" s="617" t="s">
        <v>16</v>
      </c>
      <c r="D32" s="638" t="s">
        <v>181</v>
      </c>
      <c r="E32" s="640" t="s">
        <v>124</v>
      </c>
      <c r="F32" s="353" t="s">
        <v>9</v>
      </c>
      <c r="G32" s="155">
        <v>29</v>
      </c>
      <c r="H32" s="154">
        <v>30</v>
      </c>
      <c r="I32" s="155">
        <v>15.7</v>
      </c>
      <c r="J32" s="155">
        <v>16.8</v>
      </c>
      <c r="K32" s="627" t="s">
        <v>303</v>
      </c>
      <c r="L32" s="580">
        <v>1000</v>
      </c>
      <c r="M32" s="580">
        <v>1000</v>
      </c>
      <c r="N32" s="580">
        <v>1000</v>
      </c>
    </row>
    <row r="33" spans="1:27" ht="28.5" customHeight="1" x14ac:dyDescent="0.2">
      <c r="A33" s="572"/>
      <c r="B33" s="579"/>
      <c r="C33" s="617"/>
      <c r="D33" s="638"/>
      <c r="E33" s="641"/>
      <c r="F33" s="114" t="s">
        <v>10</v>
      </c>
      <c r="G33" s="106">
        <f t="shared" ref="G33" si="6">SUM(G32)</f>
        <v>29</v>
      </c>
      <c r="H33" s="106">
        <f t="shared" ref="H33" si="7">SUM(H32)</f>
        <v>30</v>
      </c>
      <c r="I33" s="106">
        <f t="shared" ref="I33:J33" si="8">SUM(I32)</f>
        <v>15.7</v>
      </c>
      <c r="J33" s="106">
        <f t="shared" si="8"/>
        <v>16.8</v>
      </c>
      <c r="K33" s="628"/>
      <c r="L33" s="581"/>
      <c r="M33" s="581"/>
      <c r="N33" s="581"/>
    </row>
    <row r="34" spans="1:27" ht="12.75" customHeight="1" x14ac:dyDescent="0.2">
      <c r="A34" s="858" t="s">
        <v>7</v>
      </c>
      <c r="B34" s="701" t="s">
        <v>12</v>
      </c>
      <c r="C34" s="847" t="s">
        <v>18</v>
      </c>
      <c r="D34" s="850" t="s">
        <v>182</v>
      </c>
      <c r="E34" s="640" t="s">
        <v>104</v>
      </c>
      <c r="F34" s="533" t="s">
        <v>9</v>
      </c>
      <c r="G34" s="842">
        <v>187</v>
      </c>
      <c r="H34" s="766">
        <v>263.5</v>
      </c>
      <c r="I34" s="842">
        <v>314.8</v>
      </c>
      <c r="J34" s="842">
        <v>336.4</v>
      </c>
      <c r="K34" s="629"/>
      <c r="L34" s="582"/>
      <c r="M34" s="582"/>
      <c r="N34" s="582"/>
    </row>
    <row r="35" spans="1:27" ht="87" customHeight="1" x14ac:dyDescent="0.2">
      <c r="A35" s="859"/>
      <c r="B35" s="702"/>
      <c r="C35" s="848"/>
      <c r="D35" s="851"/>
      <c r="E35" s="853"/>
      <c r="F35" s="535"/>
      <c r="G35" s="843"/>
      <c r="H35" s="768"/>
      <c r="I35" s="843"/>
      <c r="J35" s="843"/>
      <c r="K35" s="108" t="s">
        <v>360</v>
      </c>
      <c r="L35" s="387">
        <v>3</v>
      </c>
      <c r="M35" s="392"/>
      <c r="N35" s="392"/>
      <c r="O35" s="608"/>
      <c r="P35" s="928"/>
    </row>
    <row r="36" spans="1:27" ht="22.5" customHeight="1" x14ac:dyDescent="0.2">
      <c r="A36" s="860"/>
      <c r="B36" s="703"/>
      <c r="C36" s="849"/>
      <c r="D36" s="852"/>
      <c r="E36" s="641"/>
      <c r="F36" s="114" t="s">
        <v>10</v>
      </c>
      <c r="G36" s="106">
        <f>SUM(G34)</f>
        <v>187</v>
      </c>
      <c r="H36" s="106">
        <f>SUM(H34)</f>
        <v>263.5</v>
      </c>
      <c r="I36" s="106">
        <f>SUM(I34)</f>
        <v>314.8</v>
      </c>
      <c r="J36" s="106">
        <f>SUM(J34)</f>
        <v>336.4</v>
      </c>
      <c r="K36" s="618"/>
      <c r="L36" s="618"/>
      <c r="M36" s="618"/>
      <c r="N36" s="618"/>
    </row>
    <row r="37" spans="1:27" ht="15.75" x14ac:dyDescent="0.25">
      <c r="A37" s="187" t="s">
        <v>7</v>
      </c>
      <c r="B37" s="188" t="s">
        <v>12</v>
      </c>
      <c r="C37" s="189"/>
      <c r="D37" s="634" t="s">
        <v>11</v>
      </c>
      <c r="E37" s="634"/>
      <c r="F37" s="634"/>
      <c r="G37" s="190">
        <f t="shared" ref="G37:J37" si="9">SUM(G31+G33+G36)</f>
        <v>245</v>
      </c>
      <c r="H37" s="190">
        <f t="shared" si="9"/>
        <v>322.5</v>
      </c>
      <c r="I37" s="190">
        <f t="shared" si="9"/>
        <v>360.9</v>
      </c>
      <c r="J37" s="190">
        <f t="shared" si="9"/>
        <v>385.7</v>
      </c>
      <c r="K37" s="632"/>
      <c r="L37" s="632"/>
      <c r="M37" s="632"/>
      <c r="N37" s="632"/>
    </row>
    <row r="38" spans="1:27" ht="15.75" x14ac:dyDescent="0.25">
      <c r="A38" s="187" t="s">
        <v>7</v>
      </c>
      <c r="B38" s="631" t="s">
        <v>13</v>
      </c>
      <c r="C38" s="631"/>
      <c r="D38" s="631"/>
      <c r="E38" s="631"/>
      <c r="F38" s="631"/>
      <c r="G38" s="193">
        <f t="shared" ref="G38:J38" si="10">ABS(G28+G37)</f>
        <v>263.39999999999998</v>
      </c>
      <c r="H38" s="193">
        <f t="shared" si="10"/>
        <v>364.5</v>
      </c>
      <c r="I38" s="193">
        <f t="shared" si="10"/>
        <v>371.4</v>
      </c>
      <c r="J38" s="193">
        <f t="shared" si="10"/>
        <v>396.9</v>
      </c>
      <c r="K38" s="537"/>
      <c r="L38" s="537"/>
      <c r="M38" s="537"/>
      <c r="N38" s="537"/>
    </row>
    <row r="39" spans="1:27" ht="15.75" customHeight="1" x14ac:dyDescent="0.2">
      <c r="A39" s="187" t="s">
        <v>12</v>
      </c>
      <c r="B39" s="639" t="s">
        <v>222</v>
      </c>
      <c r="C39" s="639"/>
      <c r="D39" s="639"/>
      <c r="E39" s="639"/>
      <c r="F39" s="639"/>
      <c r="G39" s="639"/>
      <c r="H39" s="639"/>
      <c r="I39" s="639"/>
      <c r="J39" s="639"/>
      <c r="K39" s="639"/>
      <c r="L39" s="639"/>
      <c r="M39" s="639"/>
      <c r="N39" s="639"/>
    </row>
    <row r="40" spans="1:27" ht="16.5" customHeight="1" x14ac:dyDescent="0.2">
      <c r="A40" s="187" t="s">
        <v>12</v>
      </c>
      <c r="B40" s="191" t="s">
        <v>7</v>
      </c>
      <c r="C40" s="194" t="s">
        <v>246</v>
      </c>
      <c r="D40" s="194"/>
      <c r="E40" s="194"/>
      <c r="F40" s="194"/>
      <c r="G40" s="194"/>
      <c r="H40" s="194"/>
      <c r="I40" s="194"/>
      <c r="J40" s="194"/>
      <c r="K40" s="194"/>
      <c r="L40" s="194"/>
      <c r="M40" s="194"/>
      <c r="N40" s="194"/>
    </row>
    <row r="41" spans="1:27" ht="36.75" customHeight="1" x14ac:dyDescent="0.2">
      <c r="A41" s="858" t="s">
        <v>12</v>
      </c>
      <c r="B41" s="701" t="s">
        <v>7</v>
      </c>
      <c r="C41" s="861" t="s">
        <v>7</v>
      </c>
      <c r="D41" s="868" t="s">
        <v>223</v>
      </c>
      <c r="E41" s="676" t="s">
        <v>124</v>
      </c>
      <c r="F41" s="354" t="s">
        <v>127</v>
      </c>
      <c r="G41" s="339">
        <v>17772.400000000001</v>
      </c>
      <c r="H41" s="497">
        <v>18776.5</v>
      </c>
      <c r="I41" s="310">
        <v>18414.099999999999</v>
      </c>
      <c r="J41" s="310">
        <v>19915.8</v>
      </c>
      <c r="K41" s="622" t="s">
        <v>304</v>
      </c>
      <c r="L41" s="625">
        <v>31</v>
      </c>
      <c r="M41" s="625">
        <v>31</v>
      </c>
      <c r="N41" s="606">
        <v>31</v>
      </c>
      <c r="O41" s="555"/>
      <c r="P41" s="556"/>
      <c r="Q41" s="12"/>
      <c r="R41" s="12"/>
      <c r="S41" s="13"/>
      <c r="T41" s="13"/>
      <c r="U41" s="14"/>
      <c r="V41" s="15"/>
      <c r="W41" s="15"/>
      <c r="X41" s="15"/>
      <c r="AA41" s="16"/>
    </row>
    <row r="42" spans="1:27" ht="27.75" customHeight="1" x14ac:dyDescent="0.2">
      <c r="A42" s="859"/>
      <c r="B42" s="702"/>
      <c r="C42" s="862"/>
      <c r="D42" s="869"/>
      <c r="E42" s="677"/>
      <c r="F42" s="354" t="s">
        <v>149</v>
      </c>
      <c r="G42" s="310">
        <v>3447.6</v>
      </c>
      <c r="H42" s="309">
        <v>3580.6</v>
      </c>
      <c r="I42" s="310">
        <v>3381.6</v>
      </c>
      <c r="J42" s="310">
        <v>3381.6</v>
      </c>
      <c r="K42" s="623"/>
      <c r="L42" s="626"/>
      <c r="M42" s="626"/>
      <c r="N42" s="607"/>
      <c r="O42" s="488"/>
      <c r="P42" s="12"/>
      <c r="Q42" s="12"/>
      <c r="R42" s="12"/>
      <c r="S42" s="13"/>
      <c r="T42" s="13"/>
      <c r="U42" s="14"/>
      <c r="V42" s="17"/>
      <c r="W42" s="17"/>
      <c r="X42" s="17"/>
    </row>
    <row r="43" spans="1:27" ht="30" customHeight="1" x14ac:dyDescent="0.2">
      <c r="A43" s="859"/>
      <c r="B43" s="702"/>
      <c r="C43" s="862"/>
      <c r="D43" s="869"/>
      <c r="E43" s="677"/>
      <c r="F43" s="354" t="s">
        <v>150</v>
      </c>
      <c r="G43" s="310">
        <v>459.3</v>
      </c>
      <c r="H43" s="309"/>
      <c r="I43" s="310"/>
      <c r="J43" s="310"/>
      <c r="K43" s="622" t="s">
        <v>305</v>
      </c>
      <c r="L43" s="683" t="s">
        <v>146</v>
      </c>
      <c r="M43" s="683" t="s">
        <v>146</v>
      </c>
      <c r="N43" s="680" t="s">
        <v>146</v>
      </c>
      <c r="O43" s="488"/>
      <c r="P43" s="12"/>
      <c r="Q43" s="12"/>
      <c r="R43" s="12"/>
      <c r="S43" s="13"/>
      <c r="T43" s="13"/>
      <c r="U43" s="14"/>
      <c r="V43" s="17"/>
      <c r="W43" s="17"/>
      <c r="X43" s="17"/>
    </row>
    <row r="44" spans="1:27" ht="24.75" customHeight="1" x14ac:dyDescent="0.2">
      <c r="A44" s="859"/>
      <c r="B44" s="702"/>
      <c r="C44" s="862"/>
      <c r="D44" s="869"/>
      <c r="E44" s="677"/>
      <c r="F44" s="354" t="s">
        <v>151</v>
      </c>
      <c r="G44" s="310">
        <v>55.4</v>
      </c>
      <c r="H44" s="309"/>
      <c r="I44" s="310"/>
      <c r="J44" s="310"/>
      <c r="K44" s="624"/>
      <c r="L44" s="684"/>
      <c r="M44" s="684"/>
      <c r="N44" s="681"/>
      <c r="O44" s="12"/>
      <c r="P44" s="12"/>
      <c r="Q44" s="12"/>
      <c r="R44" s="12"/>
      <c r="S44" s="13"/>
      <c r="T44" s="13"/>
      <c r="U44" s="14"/>
      <c r="V44" s="17"/>
      <c r="W44" s="17"/>
      <c r="X44" s="17"/>
    </row>
    <row r="45" spans="1:27" ht="27.75" customHeight="1" x14ac:dyDescent="0.2">
      <c r="A45" s="859"/>
      <c r="B45" s="702"/>
      <c r="C45" s="862"/>
      <c r="D45" s="869"/>
      <c r="E45" s="677"/>
      <c r="F45" s="354" t="s">
        <v>140</v>
      </c>
      <c r="G45" s="310">
        <v>78.5</v>
      </c>
      <c r="H45" s="309">
        <v>76.7</v>
      </c>
      <c r="I45" s="310"/>
      <c r="J45" s="310"/>
      <c r="K45" s="623"/>
      <c r="L45" s="685"/>
      <c r="M45" s="685"/>
      <c r="N45" s="682"/>
      <c r="O45" s="423"/>
      <c r="P45" s="12"/>
      <c r="Q45" s="12"/>
      <c r="R45" s="12"/>
      <c r="S45" s="13"/>
      <c r="T45" s="13"/>
      <c r="U45" s="14"/>
      <c r="V45" s="17"/>
      <c r="W45" s="17"/>
      <c r="X45" s="17"/>
    </row>
    <row r="46" spans="1:27" ht="19.5" customHeight="1" x14ac:dyDescent="0.2">
      <c r="A46" s="859"/>
      <c r="B46" s="702"/>
      <c r="C46" s="862"/>
      <c r="D46" s="869"/>
      <c r="E46" s="677"/>
      <c r="F46" s="619" t="s">
        <v>9</v>
      </c>
      <c r="G46" s="686">
        <v>5560.2</v>
      </c>
      <c r="H46" s="635">
        <v>7422.1</v>
      </c>
      <c r="I46" s="544">
        <v>6869.3</v>
      </c>
      <c r="J46" s="544">
        <v>7342.6</v>
      </c>
      <c r="K46" s="108" t="s">
        <v>37</v>
      </c>
      <c r="L46" s="107">
        <v>1</v>
      </c>
      <c r="M46" s="107">
        <v>1</v>
      </c>
      <c r="N46" s="107">
        <v>1</v>
      </c>
      <c r="O46" s="486"/>
      <c r="P46" s="487"/>
      <c r="Q46" s="487"/>
      <c r="R46" s="12"/>
      <c r="S46" s="18"/>
      <c r="T46" s="18"/>
      <c r="U46" s="19"/>
      <c r="V46" s="20"/>
      <c r="W46" s="20"/>
      <c r="X46" s="20"/>
    </row>
    <row r="47" spans="1:27" ht="30" customHeight="1" x14ac:dyDescent="0.2">
      <c r="A47" s="859"/>
      <c r="B47" s="702"/>
      <c r="C47" s="862"/>
      <c r="D47" s="869"/>
      <c r="E47" s="677"/>
      <c r="F47" s="620"/>
      <c r="G47" s="687"/>
      <c r="H47" s="636"/>
      <c r="I47" s="630"/>
      <c r="J47" s="630"/>
      <c r="K47" s="108" t="s">
        <v>14</v>
      </c>
      <c r="L47" s="107">
        <v>1</v>
      </c>
      <c r="M47" s="107">
        <v>1</v>
      </c>
      <c r="N47" s="107">
        <v>1</v>
      </c>
      <c r="O47" s="12"/>
      <c r="P47" s="12"/>
      <c r="Q47" s="12"/>
      <c r="R47" s="12"/>
      <c r="S47" s="18"/>
      <c r="T47" s="18"/>
      <c r="U47" s="19"/>
      <c r="V47" s="20"/>
      <c r="W47" s="20"/>
      <c r="X47" s="20"/>
    </row>
    <row r="48" spans="1:27" ht="33" customHeight="1" x14ac:dyDescent="0.2">
      <c r="A48" s="859"/>
      <c r="B48" s="702"/>
      <c r="C48" s="862"/>
      <c r="D48" s="869"/>
      <c r="E48" s="677"/>
      <c r="F48" s="620"/>
      <c r="G48" s="687"/>
      <c r="H48" s="636"/>
      <c r="I48" s="630"/>
      <c r="J48" s="630"/>
      <c r="K48" s="111" t="s">
        <v>306</v>
      </c>
      <c r="L48" s="107">
        <v>27</v>
      </c>
      <c r="M48" s="107">
        <v>27</v>
      </c>
      <c r="N48" s="107">
        <v>27</v>
      </c>
      <c r="O48" s="12"/>
      <c r="P48" s="12"/>
      <c r="Q48" s="12"/>
      <c r="R48" s="12"/>
      <c r="S48" s="18"/>
      <c r="T48" s="18"/>
      <c r="U48" s="21"/>
      <c r="V48" s="20"/>
      <c r="W48" s="20"/>
      <c r="X48" s="20"/>
    </row>
    <row r="49" spans="1:24" ht="51.75" customHeight="1" x14ac:dyDescent="0.2">
      <c r="A49" s="859"/>
      <c r="B49" s="702"/>
      <c r="C49" s="862"/>
      <c r="D49" s="869"/>
      <c r="E49" s="677"/>
      <c r="F49" s="620"/>
      <c r="G49" s="687"/>
      <c r="H49" s="636"/>
      <c r="I49" s="630"/>
      <c r="J49" s="630"/>
      <c r="K49" s="195" t="s">
        <v>307</v>
      </c>
      <c r="L49" s="312" t="s">
        <v>36</v>
      </c>
      <c r="M49" s="312" t="s">
        <v>36</v>
      </c>
      <c r="N49" s="312" t="s">
        <v>36</v>
      </c>
      <c r="O49" s="608"/>
      <c r="P49" s="609"/>
      <c r="Q49" s="12"/>
      <c r="R49" s="12"/>
      <c r="S49" s="18"/>
      <c r="T49" s="18"/>
      <c r="U49" s="21"/>
      <c r="V49" s="20"/>
      <c r="W49" s="20"/>
      <c r="X49" s="20"/>
    </row>
    <row r="50" spans="1:24" ht="34.5" customHeight="1" x14ac:dyDescent="0.2">
      <c r="A50" s="859"/>
      <c r="B50" s="702"/>
      <c r="C50" s="862"/>
      <c r="D50" s="869"/>
      <c r="E50" s="677"/>
      <c r="F50" s="620"/>
      <c r="G50" s="687"/>
      <c r="H50" s="636"/>
      <c r="I50" s="630"/>
      <c r="J50" s="630"/>
      <c r="K50" s="195" t="s">
        <v>361</v>
      </c>
      <c r="L50" s="312" t="s">
        <v>362</v>
      </c>
      <c r="M50" s="312"/>
      <c r="N50" s="312"/>
      <c r="O50" s="488"/>
      <c r="P50" s="12"/>
      <c r="Q50" s="12"/>
      <c r="R50" s="12"/>
      <c r="S50" s="18"/>
      <c r="T50" s="18"/>
      <c r="U50" s="21"/>
      <c r="V50" s="20"/>
      <c r="W50" s="20"/>
      <c r="X50" s="20"/>
    </row>
    <row r="51" spans="1:24" ht="30.75" customHeight="1" x14ac:dyDescent="0.25">
      <c r="A51" s="859"/>
      <c r="B51" s="702"/>
      <c r="C51" s="862"/>
      <c r="D51" s="869"/>
      <c r="E51" s="677"/>
      <c r="F51" s="620"/>
      <c r="G51" s="687"/>
      <c r="H51" s="636"/>
      <c r="I51" s="630"/>
      <c r="J51" s="630"/>
      <c r="K51" s="195" t="s">
        <v>287</v>
      </c>
      <c r="L51" s="397" t="s">
        <v>288</v>
      </c>
      <c r="M51" s="312"/>
      <c r="N51" s="312"/>
      <c r="O51" s="926"/>
      <c r="P51" s="927"/>
      <c r="Q51" s="470"/>
      <c r="R51" s="470"/>
      <c r="S51" s="18"/>
      <c r="T51" s="18"/>
      <c r="U51" s="21"/>
      <c r="V51" s="20"/>
      <c r="W51" s="20"/>
      <c r="X51" s="20"/>
    </row>
    <row r="52" spans="1:24" ht="30.75" customHeight="1" x14ac:dyDescent="0.25">
      <c r="A52" s="859"/>
      <c r="B52" s="702"/>
      <c r="C52" s="862"/>
      <c r="D52" s="869"/>
      <c r="E52" s="677"/>
      <c r="F52" s="620"/>
      <c r="G52" s="687"/>
      <c r="H52" s="636"/>
      <c r="I52" s="630"/>
      <c r="J52" s="630"/>
      <c r="K52" s="195" t="s">
        <v>385</v>
      </c>
      <c r="L52" s="397" t="s">
        <v>269</v>
      </c>
      <c r="M52" s="312"/>
      <c r="N52" s="312"/>
      <c r="O52" s="926"/>
      <c r="P52" s="927"/>
      <c r="Q52" s="470"/>
      <c r="R52" s="470"/>
      <c r="S52" s="18"/>
      <c r="T52" s="18"/>
      <c r="U52" s="21"/>
      <c r="V52" s="20"/>
      <c r="W52" s="20"/>
      <c r="X52" s="20"/>
    </row>
    <row r="53" spans="1:24" s="313" customFormat="1" ht="67.5" customHeight="1" x14ac:dyDescent="0.2">
      <c r="A53" s="859"/>
      <c r="B53" s="702"/>
      <c r="C53" s="862"/>
      <c r="D53" s="869"/>
      <c r="E53" s="677"/>
      <c r="F53" s="620"/>
      <c r="G53" s="687"/>
      <c r="H53" s="636"/>
      <c r="I53" s="630"/>
      <c r="J53" s="630"/>
      <c r="K53" s="195" t="s">
        <v>380</v>
      </c>
      <c r="L53" s="397" t="s">
        <v>381</v>
      </c>
      <c r="M53" s="312"/>
      <c r="N53" s="312"/>
      <c r="O53" s="926"/>
      <c r="P53" s="927"/>
      <c r="Q53" s="423"/>
      <c r="R53" s="423"/>
      <c r="S53" s="18"/>
      <c r="T53" s="18"/>
      <c r="U53" s="21"/>
      <c r="V53" s="20"/>
      <c r="W53" s="20"/>
      <c r="X53" s="20"/>
    </row>
    <row r="54" spans="1:24" ht="30.75" customHeight="1" x14ac:dyDescent="0.2">
      <c r="A54" s="859"/>
      <c r="B54" s="702"/>
      <c r="C54" s="862"/>
      <c r="D54" s="869"/>
      <c r="E54" s="677"/>
      <c r="F54" s="620"/>
      <c r="G54" s="687"/>
      <c r="H54" s="636"/>
      <c r="I54" s="630"/>
      <c r="J54" s="630"/>
      <c r="K54" s="108" t="s">
        <v>247</v>
      </c>
      <c r="L54" s="109" t="s">
        <v>147</v>
      </c>
      <c r="M54" s="109" t="s">
        <v>147</v>
      </c>
      <c r="N54" s="107">
        <v>12.4</v>
      </c>
      <c r="O54" s="12"/>
      <c r="P54" s="12"/>
      <c r="Q54" s="12"/>
      <c r="R54" s="12"/>
      <c r="S54" s="18"/>
      <c r="T54" s="18"/>
      <c r="U54" s="22"/>
      <c r="V54" s="23"/>
      <c r="W54" s="23"/>
      <c r="X54" s="23"/>
    </row>
    <row r="55" spans="1:24" ht="53.25" customHeight="1" x14ac:dyDescent="0.2">
      <c r="A55" s="859"/>
      <c r="B55" s="702"/>
      <c r="C55" s="862"/>
      <c r="D55" s="869"/>
      <c r="E55" s="677"/>
      <c r="F55" s="620"/>
      <c r="G55" s="688"/>
      <c r="H55" s="637"/>
      <c r="I55" s="545"/>
      <c r="J55" s="545"/>
      <c r="K55" s="111" t="s">
        <v>308</v>
      </c>
      <c r="L55" s="308" t="s">
        <v>148</v>
      </c>
      <c r="M55" s="311">
        <v>0.4</v>
      </c>
      <c r="N55" s="311">
        <v>0.4</v>
      </c>
      <c r="O55" s="12"/>
      <c r="P55" s="12"/>
      <c r="Q55" s="12"/>
      <c r="R55" s="12"/>
      <c r="S55" s="18"/>
      <c r="T55" s="18"/>
      <c r="U55" s="24"/>
      <c r="V55" s="25"/>
      <c r="W55" s="26"/>
      <c r="X55" s="26"/>
    </row>
    <row r="56" spans="1:24" s="313" customFormat="1" ht="53.25" customHeight="1" x14ac:dyDescent="0.2">
      <c r="A56" s="859"/>
      <c r="B56" s="702"/>
      <c r="C56" s="862"/>
      <c r="D56" s="869"/>
      <c r="E56" s="677"/>
      <c r="F56" s="620"/>
      <c r="G56" s="418"/>
      <c r="H56" s="415">
        <v>21</v>
      </c>
      <c r="I56" s="414"/>
      <c r="J56" s="414"/>
      <c r="K56" s="436" t="s">
        <v>367</v>
      </c>
      <c r="L56" s="437" t="s">
        <v>362</v>
      </c>
      <c r="M56" s="413"/>
      <c r="N56" s="413"/>
      <c r="O56" s="423"/>
      <c r="P56" s="423"/>
      <c r="Q56" s="423"/>
      <c r="R56" s="423"/>
      <c r="S56" s="18"/>
      <c r="T56" s="18"/>
      <c r="U56" s="24"/>
      <c r="V56" s="25"/>
      <c r="W56" s="424"/>
      <c r="X56" s="424"/>
    </row>
    <row r="57" spans="1:24" s="313" customFormat="1" ht="35.25" customHeight="1" x14ac:dyDescent="0.2">
      <c r="A57" s="859"/>
      <c r="B57" s="702"/>
      <c r="C57" s="862"/>
      <c r="D57" s="869"/>
      <c r="E57" s="677"/>
      <c r="F57" s="620"/>
      <c r="G57" s="448"/>
      <c r="H57" s="444">
        <v>18</v>
      </c>
      <c r="I57" s="445"/>
      <c r="J57" s="445"/>
      <c r="K57" s="436" t="s">
        <v>375</v>
      </c>
      <c r="L57" s="437" t="s">
        <v>362</v>
      </c>
      <c r="M57" s="441"/>
      <c r="N57" s="441"/>
      <c r="O57" s="277"/>
      <c r="P57" s="423"/>
      <c r="Q57" s="423"/>
      <c r="R57" s="423"/>
      <c r="S57" s="18"/>
      <c r="T57" s="18"/>
      <c r="U57" s="24"/>
      <c r="V57" s="25"/>
      <c r="W57" s="424"/>
      <c r="X57" s="424"/>
    </row>
    <row r="58" spans="1:24" ht="78" customHeight="1" x14ac:dyDescent="0.2">
      <c r="A58" s="859"/>
      <c r="B58" s="702"/>
      <c r="C58" s="862"/>
      <c r="D58" s="869"/>
      <c r="E58" s="677"/>
      <c r="F58" s="621"/>
      <c r="G58" s="264"/>
      <c r="H58" s="110"/>
      <c r="I58" s="310">
        <v>350</v>
      </c>
      <c r="J58" s="310"/>
      <c r="K58" s="111" t="s">
        <v>309</v>
      </c>
      <c r="L58" s="308"/>
      <c r="M58" s="292">
        <v>31</v>
      </c>
      <c r="N58" s="311"/>
      <c r="O58" s="12"/>
      <c r="P58" s="12"/>
      <c r="Q58" s="12"/>
      <c r="R58" s="12"/>
      <c r="S58" s="18"/>
      <c r="T58" s="18"/>
      <c r="U58" s="24"/>
      <c r="V58" s="25"/>
      <c r="W58" s="26"/>
      <c r="X58" s="26"/>
    </row>
    <row r="59" spans="1:24" ht="48.75" customHeight="1" x14ac:dyDescent="0.2">
      <c r="A59" s="859"/>
      <c r="B59" s="702"/>
      <c r="C59" s="862"/>
      <c r="D59" s="869"/>
      <c r="E59" s="677"/>
      <c r="F59" s="665" t="s">
        <v>145</v>
      </c>
      <c r="G59" s="301"/>
      <c r="H59" s="309">
        <v>15</v>
      </c>
      <c r="I59" s="301"/>
      <c r="J59" s="301"/>
      <c r="K59" s="323" t="s">
        <v>310</v>
      </c>
      <c r="L59" s="324" t="s">
        <v>269</v>
      </c>
      <c r="M59" s="325"/>
      <c r="N59" s="325"/>
      <c r="O59" s="692"/>
      <c r="P59" s="491"/>
      <c r="Q59" s="491"/>
      <c r="R59" s="491"/>
      <c r="S59" s="18"/>
      <c r="T59" s="18"/>
      <c r="U59" s="24"/>
      <c r="V59" s="25"/>
      <c r="W59" s="26"/>
      <c r="X59" s="26"/>
    </row>
    <row r="60" spans="1:24" ht="60.75" customHeight="1" x14ac:dyDescent="0.2">
      <c r="A60" s="859"/>
      <c r="B60" s="702"/>
      <c r="C60" s="862"/>
      <c r="D60" s="869"/>
      <c r="E60" s="677"/>
      <c r="F60" s="665"/>
      <c r="G60" s="301"/>
      <c r="H60" s="322">
        <v>50</v>
      </c>
      <c r="I60" s="301"/>
      <c r="J60" s="301"/>
      <c r="K60" s="326" t="s">
        <v>311</v>
      </c>
      <c r="L60" s="324" t="s">
        <v>278</v>
      </c>
      <c r="M60" s="325"/>
      <c r="N60" s="325"/>
      <c r="O60" s="692"/>
      <c r="P60" s="491"/>
      <c r="Q60" s="491"/>
      <c r="R60" s="491"/>
      <c r="S60" s="18"/>
      <c r="T60" s="18"/>
      <c r="U60" s="24"/>
      <c r="V60" s="25"/>
      <c r="W60" s="26"/>
      <c r="X60" s="26"/>
    </row>
    <row r="61" spans="1:24" ht="81.75" customHeight="1" x14ac:dyDescent="0.25">
      <c r="A61" s="859"/>
      <c r="B61" s="702"/>
      <c r="C61" s="862"/>
      <c r="D61" s="869"/>
      <c r="E61" s="677"/>
      <c r="F61" s="665"/>
      <c r="G61" s="301"/>
      <c r="H61" s="309">
        <v>63</v>
      </c>
      <c r="I61" s="301"/>
      <c r="J61" s="301"/>
      <c r="K61" s="327" t="s">
        <v>312</v>
      </c>
      <c r="L61" s="460" t="s">
        <v>270</v>
      </c>
      <c r="M61" s="325"/>
      <c r="N61" s="325"/>
      <c r="O61" s="692"/>
      <c r="P61" s="491"/>
      <c r="Q61" s="491"/>
      <c r="R61" s="491"/>
      <c r="S61" s="18"/>
      <c r="T61" s="18"/>
      <c r="U61" s="24"/>
      <c r="V61" s="25"/>
      <c r="W61" s="26"/>
      <c r="X61" s="26"/>
    </row>
    <row r="62" spans="1:24" s="313" customFormat="1" ht="31.5" customHeight="1" x14ac:dyDescent="0.25">
      <c r="A62" s="859"/>
      <c r="B62" s="702"/>
      <c r="C62" s="862"/>
      <c r="D62" s="869"/>
      <c r="E62" s="677"/>
      <c r="F62" s="665"/>
      <c r="G62" s="544">
        <v>152.80000000000001</v>
      </c>
      <c r="H62" s="453"/>
      <c r="I62" s="649"/>
      <c r="J62" s="689"/>
      <c r="K62" s="113" t="s">
        <v>376</v>
      </c>
      <c r="L62" s="454" t="s">
        <v>362</v>
      </c>
      <c r="M62" s="325"/>
      <c r="N62" s="325"/>
      <c r="O62" s="450"/>
      <c r="P62" s="442"/>
      <c r="Q62" s="442"/>
      <c r="R62" s="442"/>
      <c r="S62" s="18"/>
      <c r="T62" s="18"/>
      <c r="U62" s="24"/>
      <c r="V62" s="25"/>
      <c r="W62" s="424"/>
      <c r="X62" s="424"/>
    </row>
    <row r="63" spans="1:24" s="313" customFormat="1" ht="59.25" customHeight="1" x14ac:dyDescent="0.25">
      <c r="A63" s="859"/>
      <c r="B63" s="702"/>
      <c r="C63" s="862"/>
      <c r="D63" s="869"/>
      <c r="E63" s="677"/>
      <c r="F63" s="665"/>
      <c r="G63" s="630"/>
      <c r="H63" s="453"/>
      <c r="I63" s="679"/>
      <c r="J63" s="690"/>
      <c r="K63" s="113" t="s">
        <v>377</v>
      </c>
      <c r="L63" s="454" t="s">
        <v>362</v>
      </c>
      <c r="M63" s="325"/>
      <c r="N63" s="325"/>
      <c r="O63" s="450"/>
      <c r="P63" s="442"/>
      <c r="Q63" s="442"/>
      <c r="R63" s="442"/>
      <c r="S63" s="18"/>
      <c r="T63" s="18"/>
      <c r="U63" s="24"/>
      <c r="V63" s="25"/>
      <c r="W63" s="424"/>
      <c r="X63" s="424"/>
    </row>
    <row r="64" spans="1:24" ht="34.5" customHeight="1" x14ac:dyDescent="0.25">
      <c r="A64" s="859"/>
      <c r="B64" s="702"/>
      <c r="C64" s="862"/>
      <c r="D64" s="869"/>
      <c r="E64" s="677"/>
      <c r="F64" s="665"/>
      <c r="G64" s="630"/>
      <c r="H64" s="451">
        <v>14.9</v>
      </c>
      <c r="I64" s="679"/>
      <c r="J64" s="690"/>
      <c r="K64" s="443" t="s">
        <v>224</v>
      </c>
      <c r="L64" s="455"/>
      <c r="M64" s="325"/>
      <c r="N64" s="325"/>
      <c r="O64" s="307"/>
      <c r="P64" s="306"/>
      <c r="Q64" s="306"/>
      <c r="R64" s="306"/>
      <c r="S64" s="18"/>
      <c r="T64" s="18"/>
      <c r="U64" s="24"/>
      <c r="V64" s="25"/>
      <c r="W64" s="26"/>
      <c r="X64" s="26"/>
    </row>
    <row r="65" spans="1:24" ht="28.5" customHeight="1" x14ac:dyDescent="0.2">
      <c r="A65" s="859"/>
      <c r="B65" s="702"/>
      <c r="C65" s="862"/>
      <c r="D65" s="869"/>
      <c r="E65" s="677"/>
      <c r="F65" s="665"/>
      <c r="G65" s="630"/>
      <c r="H65" s="456"/>
      <c r="I65" s="679"/>
      <c r="J65" s="690"/>
      <c r="K65" s="457" t="s">
        <v>272</v>
      </c>
      <c r="L65" s="458"/>
      <c r="M65" s="328"/>
      <c r="N65" s="328"/>
      <c r="O65" s="307"/>
      <c r="P65" s="306"/>
      <c r="Q65" s="306"/>
      <c r="R65" s="306"/>
      <c r="S65" s="18"/>
      <c r="T65" s="18"/>
      <c r="U65" s="24"/>
      <c r="V65" s="25"/>
      <c r="W65" s="26"/>
      <c r="X65" s="26"/>
    </row>
    <row r="66" spans="1:24" ht="34.5" customHeight="1" x14ac:dyDescent="0.2">
      <c r="A66" s="859"/>
      <c r="B66" s="702"/>
      <c r="C66" s="862"/>
      <c r="D66" s="869"/>
      <c r="E66" s="677"/>
      <c r="F66" s="665"/>
      <c r="G66" s="630"/>
      <c r="H66" s="456"/>
      <c r="I66" s="679"/>
      <c r="J66" s="690"/>
      <c r="K66" s="457" t="s">
        <v>273</v>
      </c>
      <c r="L66" s="458"/>
      <c r="M66" s="328"/>
      <c r="N66" s="328"/>
      <c r="O66" s="307"/>
      <c r="P66" s="306"/>
      <c r="Q66" s="306"/>
      <c r="R66" s="306"/>
      <c r="S66" s="18"/>
      <c r="T66" s="18"/>
      <c r="U66" s="24"/>
      <c r="V66" s="25"/>
      <c r="W66" s="26"/>
      <c r="X66" s="26"/>
    </row>
    <row r="67" spans="1:24" ht="45" customHeight="1" x14ac:dyDescent="0.25">
      <c r="A67" s="859"/>
      <c r="B67" s="702"/>
      <c r="C67" s="862"/>
      <c r="D67" s="869"/>
      <c r="E67" s="677"/>
      <c r="F67" s="666"/>
      <c r="G67" s="545"/>
      <c r="H67" s="456"/>
      <c r="I67" s="650"/>
      <c r="J67" s="691"/>
      <c r="K67" s="459" t="s">
        <v>248</v>
      </c>
      <c r="L67" s="458"/>
      <c r="M67" s="328"/>
      <c r="N67" s="328"/>
      <c r="O67" s="307"/>
      <c r="P67" s="306"/>
      <c r="Q67" s="306"/>
      <c r="R67" s="306"/>
      <c r="S67" s="18"/>
      <c r="T67" s="18"/>
      <c r="U67" s="24"/>
      <c r="V67" s="25"/>
      <c r="W67" s="26"/>
      <c r="X67" s="26"/>
    </row>
    <row r="68" spans="1:24" ht="34.5" customHeight="1" x14ac:dyDescent="0.2">
      <c r="A68" s="859"/>
      <c r="B68" s="702"/>
      <c r="C68" s="862"/>
      <c r="D68" s="869"/>
      <c r="E68" s="677"/>
      <c r="F68" s="355" t="s">
        <v>15</v>
      </c>
      <c r="G68" s="310">
        <v>943.6</v>
      </c>
      <c r="H68" s="514">
        <v>1132.7</v>
      </c>
      <c r="I68" s="310">
        <v>1020.7</v>
      </c>
      <c r="J68" s="310">
        <v>1091</v>
      </c>
      <c r="K68" s="329" t="s">
        <v>305</v>
      </c>
      <c r="L68" s="400" t="s">
        <v>274</v>
      </c>
      <c r="M68" s="401" t="s">
        <v>275</v>
      </c>
      <c r="N68" s="400" t="s">
        <v>275</v>
      </c>
      <c r="O68" s="659"/>
      <c r="P68" s="660"/>
      <c r="Q68" s="18"/>
      <c r="R68" s="18"/>
      <c r="S68" s="18"/>
      <c r="T68" s="18"/>
      <c r="U68" s="28"/>
      <c r="V68" s="25"/>
      <c r="W68" s="26"/>
      <c r="X68" s="26"/>
    </row>
    <row r="69" spans="1:24" ht="30" customHeight="1" x14ac:dyDescent="0.2">
      <c r="A69" s="859"/>
      <c r="B69" s="702"/>
      <c r="C69" s="862"/>
      <c r="D69" s="869"/>
      <c r="E69" s="677"/>
      <c r="F69" s="354" t="s">
        <v>206</v>
      </c>
      <c r="G69" s="310">
        <v>126.1</v>
      </c>
      <c r="H69" s="309">
        <v>144.4</v>
      </c>
      <c r="I69" s="310"/>
      <c r="J69" s="310"/>
      <c r="K69" s="326" t="s">
        <v>313</v>
      </c>
      <c r="L69" s="324" t="s">
        <v>271</v>
      </c>
      <c r="M69" s="325"/>
      <c r="N69" s="325"/>
      <c r="O69" s="18"/>
      <c r="P69" s="29"/>
      <c r="Q69" s="29"/>
      <c r="R69" s="29"/>
      <c r="S69" s="29"/>
    </row>
    <row r="70" spans="1:24" ht="27" customHeight="1" x14ac:dyDescent="0.25">
      <c r="A70" s="860"/>
      <c r="B70" s="703"/>
      <c r="C70" s="863"/>
      <c r="D70" s="870"/>
      <c r="E70" s="678"/>
      <c r="F70" s="352" t="s">
        <v>10</v>
      </c>
      <c r="G70" s="196">
        <f>SUM(G41:G69)</f>
        <v>28595.899999999998</v>
      </c>
      <c r="H70" s="196">
        <f>SUM(H41:H69)</f>
        <v>31314.900000000005</v>
      </c>
      <c r="I70" s="196">
        <f>SUM(I41:I69)</f>
        <v>30035.699999999997</v>
      </c>
      <c r="J70" s="196">
        <f>SUM(J41:J69)</f>
        <v>31731</v>
      </c>
      <c r="K70" s="661"/>
      <c r="L70" s="662"/>
      <c r="M70" s="662"/>
      <c r="N70" s="663"/>
      <c r="O70" s="27"/>
      <c r="P70" s="29"/>
      <c r="Q70" s="29"/>
      <c r="R70" s="29"/>
      <c r="S70" s="29"/>
    </row>
    <row r="71" spans="1:24" ht="30.75" customHeight="1" x14ac:dyDescent="0.2">
      <c r="A71" s="745" t="s">
        <v>12</v>
      </c>
      <c r="B71" s="579" t="s">
        <v>7</v>
      </c>
      <c r="C71" s="617" t="s">
        <v>12</v>
      </c>
      <c r="D71" s="108" t="s">
        <v>183</v>
      </c>
      <c r="E71" s="197" t="s">
        <v>131</v>
      </c>
      <c r="F71" s="667" t="s">
        <v>127</v>
      </c>
      <c r="G71" s="103">
        <v>29.6</v>
      </c>
      <c r="H71" s="376">
        <v>42.8</v>
      </c>
      <c r="I71" s="198">
        <v>23.2</v>
      </c>
      <c r="J71" s="198">
        <v>24.8</v>
      </c>
      <c r="K71" s="116" t="s">
        <v>314</v>
      </c>
      <c r="L71" s="199">
        <v>850</v>
      </c>
      <c r="M71" s="199">
        <v>800</v>
      </c>
      <c r="N71" s="199">
        <v>800</v>
      </c>
    </row>
    <row r="72" spans="1:24" ht="41.25" customHeight="1" x14ac:dyDescent="0.2">
      <c r="A72" s="745"/>
      <c r="B72" s="579"/>
      <c r="C72" s="617"/>
      <c r="D72" s="871" t="s">
        <v>225</v>
      </c>
      <c r="E72" s="531" t="s">
        <v>132</v>
      </c>
      <c r="F72" s="667"/>
      <c r="G72" s="671">
        <v>133.80000000000001</v>
      </c>
      <c r="H72" s="573"/>
      <c r="I72" s="576">
        <v>1072.5999999999999</v>
      </c>
      <c r="J72" s="576">
        <v>1146.5</v>
      </c>
      <c r="K72" s="664" t="s">
        <v>315</v>
      </c>
      <c r="L72" s="200">
        <v>36</v>
      </c>
      <c r="M72" s="200">
        <v>36</v>
      </c>
      <c r="N72" s="200">
        <v>36</v>
      </c>
      <c r="O72" s="658"/>
      <c r="P72" s="670"/>
    </row>
    <row r="73" spans="1:24" ht="32.25" customHeight="1" x14ac:dyDescent="0.2">
      <c r="A73" s="745"/>
      <c r="B73" s="579"/>
      <c r="C73" s="617"/>
      <c r="D73" s="872"/>
      <c r="E73" s="531"/>
      <c r="F73" s="667"/>
      <c r="G73" s="672"/>
      <c r="H73" s="574"/>
      <c r="I73" s="577"/>
      <c r="J73" s="577"/>
      <c r="K73" s="664"/>
      <c r="L73" s="201">
        <v>34</v>
      </c>
      <c r="M73" s="200">
        <v>34</v>
      </c>
      <c r="N73" s="200">
        <v>34</v>
      </c>
      <c r="O73" s="658"/>
      <c r="P73" s="670"/>
    </row>
    <row r="74" spans="1:24" ht="49.5" customHeight="1" x14ac:dyDescent="0.2">
      <c r="A74" s="745"/>
      <c r="B74" s="579"/>
      <c r="C74" s="617"/>
      <c r="D74" s="873"/>
      <c r="E74" s="402"/>
      <c r="F74" s="667"/>
      <c r="G74" s="673"/>
      <c r="H74" s="575"/>
      <c r="I74" s="578"/>
      <c r="J74" s="578"/>
      <c r="K74" s="403" t="s">
        <v>363</v>
      </c>
      <c r="L74" s="201">
        <v>32</v>
      </c>
      <c r="M74" s="200">
        <v>32</v>
      </c>
      <c r="N74" s="200">
        <v>32</v>
      </c>
      <c r="O74" s="658"/>
      <c r="P74" s="670"/>
    </row>
    <row r="75" spans="1:24" ht="61.5" customHeight="1" x14ac:dyDescent="0.2">
      <c r="A75" s="745"/>
      <c r="B75" s="579"/>
      <c r="C75" s="617"/>
      <c r="D75" s="202" t="s">
        <v>184</v>
      </c>
      <c r="E75" s="197" t="s">
        <v>133</v>
      </c>
      <c r="F75" s="667"/>
      <c r="G75" s="263"/>
      <c r="H75" s="376"/>
      <c r="I75" s="198">
        <v>15.2</v>
      </c>
      <c r="J75" s="198">
        <v>16.3</v>
      </c>
      <c r="K75" s="203" t="s">
        <v>316</v>
      </c>
      <c r="L75" s="204">
        <v>2</v>
      </c>
      <c r="M75" s="204">
        <v>2</v>
      </c>
      <c r="N75" s="204">
        <v>2</v>
      </c>
      <c r="O75" s="658"/>
      <c r="P75" s="31"/>
    </row>
    <row r="76" spans="1:24" ht="45.75" customHeight="1" x14ac:dyDescent="0.2">
      <c r="A76" s="745"/>
      <c r="B76" s="579"/>
      <c r="C76" s="617"/>
      <c r="D76" s="746" t="s">
        <v>185</v>
      </c>
      <c r="E76" s="532" t="s">
        <v>124</v>
      </c>
      <c r="F76" s="667"/>
      <c r="G76" s="263">
        <v>108.4</v>
      </c>
      <c r="H76" s="386">
        <v>48</v>
      </c>
      <c r="I76" s="198">
        <v>240.4</v>
      </c>
      <c r="J76" s="198">
        <v>256.89999999999998</v>
      </c>
      <c r="K76" s="116" t="s">
        <v>317</v>
      </c>
      <c r="L76" s="199">
        <v>15</v>
      </c>
      <c r="M76" s="199">
        <v>15</v>
      </c>
      <c r="N76" s="199">
        <v>15</v>
      </c>
      <c r="O76" s="466"/>
      <c r="P76" s="466"/>
    </row>
    <row r="77" spans="1:24" ht="23.25" customHeight="1" x14ac:dyDescent="0.25">
      <c r="A77" s="745"/>
      <c r="B77" s="579"/>
      <c r="C77" s="617"/>
      <c r="D77" s="746"/>
      <c r="E77" s="532"/>
      <c r="F77" s="352" t="s">
        <v>10</v>
      </c>
      <c r="G77" s="196">
        <f t="shared" ref="G77:J77" si="11">SUM(G71:G76)</f>
        <v>271.8</v>
      </c>
      <c r="H77" s="196">
        <f t="shared" si="11"/>
        <v>90.8</v>
      </c>
      <c r="I77" s="196">
        <f t="shared" si="11"/>
        <v>1351.4</v>
      </c>
      <c r="J77" s="196">
        <f t="shared" si="11"/>
        <v>1444.5</v>
      </c>
      <c r="K77" s="675"/>
      <c r="L77" s="675"/>
      <c r="M77" s="675"/>
      <c r="N77" s="675"/>
      <c r="O77" s="584"/>
      <c r="P77" s="500"/>
      <c r="Q77" s="500"/>
    </row>
    <row r="78" spans="1:24" ht="47.25" x14ac:dyDescent="0.2">
      <c r="A78" s="572" t="s">
        <v>12</v>
      </c>
      <c r="B78" s="579" t="s">
        <v>7</v>
      </c>
      <c r="C78" s="864" t="s">
        <v>16</v>
      </c>
      <c r="D78" s="668" t="s">
        <v>17</v>
      </c>
      <c r="E78" s="531" t="s">
        <v>124</v>
      </c>
      <c r="F78" s="355" t="s">
        <v>9</v>
      </c>
      <c r="G78" s="103">
        <v>104.4</v>
      </c>
      <c r="H78" s="497">
        <v>80.5</v>
      </c>
      <c r="I78" s="115">
        <v>99.7</v>
      </c>
      <c r="J78" s="115">
        <v>106.5</v>
      </c>
      <c r="K78" s="185" t="s">
        <v>279</v>
      </c>
      <c r="L78" s="205">
        <v>1200</v>
      </c>
      <c r="M78" s="205">
        <v>1200</v>
      </c>
      <c r="N78" s="206">
        <v>1200</v>
      </c>
      <c r="O78" s="584"/>
      <c r="P78" s="500"/>
      <c r="Q78" s="500"/>
    </row>
    <row r="79" spans="1:24" ht="28.5" x14ac:dyDescent="0.2">
      <c r="A79" s="572"/>
      <c r="B79" s="579"/>
      <c r="C79" s="864"/>
      <c r="D79" s="669"/>
      <c r="E79" s="617"/>
      <c r="F79" s="352" t="s">
        <v>10</v>
      </c>
      <c r="G79" s="106">
        <f t="shared" ref="G79:J79" si="12">SUM(G78)</f>
        <v>104.4</v>
      </c>
      <c r="H79" s="106">
        <f t="shared" si="12"/>
        <v>80.5</v>
      </c>
      <c r="I79" s="106">
        <f t="shared" si="12"/>
        <v>99.7</v>
      </c>
      <c r="J79" s="106">
        <f t="shared" si="12"/>
        <v>106.5</v>
      </c>
      <c r="K79" s="633"/>
      <c r="L79" s="633"/>
      <c r="M79" s="633"/>
      <c r="N79" s="633"/>
      <c r="O79" s="500"/>
      <c r="P79" s="500"/>
      <c r="Q79" s="500"/>
    </row>
    <row r="80" spans="1:24" ht="32.25" customHeight="1" x14ac:dyDescent="0.2">
      <c r="A80" s="572" t="s">
        <v>12</v>
      </c>
      <c r="B80" s="579" t="s">
        <v>7</v>
      </c>
      <c r="C80" s="874" t="s">
        <v>76</v>
      </c>
      <c r="D80" s="931" t="s">
        <v>226</v>
      </c>
      <c r="E80" s="531" t="s">
        <v>124</v>
      </c>
      <c r="F80" s="354" t="s">
        <v>127</v>
      </c>
      <c r="G80" s="103">
        <v>899</v>
      </c>
      <c r="H80" s="321">
        <v>951</v>
      </c>
      <c r="I80" s="155">
        <v>905.7</v>
      </c>
      <c r="J80" s="155">
        <v>968.1</v>
      </c>
      <c r="K80" s="674" t="s">
        <v>318</v>
      </c>
      <c r="L80" s="605">
        <v>3</v>
      </c>
      <c r="M80" s="605">
        <v>3</v>
      </c>
      <c r="N80" s="605">
        <v>3</v>
      </c>
      <c r="O80" s="501"/>
      <c r="P80" s="487"/>
      <c r="Q80" s="487"/>
      <c r="R80" s="11"/>
      <c r="S80" s="11"/>
      <c r="T80" s="11"/>
      <c r="U80" s="11"/>
    </row>
    <row r="81" spans="1:21" ht="24.75" customHeight="1" x14ac:dyDescent="0.2">
      <c r="A81" s="572"/>
      <c r="B81" s="579"/>
      <c r="C81" s="874"/>
      <c r="D81" s="931"/>
      <c r="E81" s="531"/>
      <c r="F81" s="354" t="s">
        <v>149</v>
      </c>
      <c r="G81" s="103">
        <v>22.3</v>
      </c>
      <c r="H81" s="102"/>
      <c r="I81" s="155"/>
      <c r="J81" s="155"/>
      <c r="K81" s="674"/>
      <c r="L81" s="605"/>
      <c r="M81" s="605"/>
      <c r="N81" s="605"/>
      <c r="P81" s="11"/>
      <c r="Q81" s="11"/>
      <c r="R81" s="11"/>
      <c r="S81" s="11"/>
      <c r="T81" s="11"/>
      <c r="U81" s="11"/>
    </row>
    <row r="82" spans="1:21" ht="30.75" customHeight="1" x14ac:dyDescent="0.2">
      <c r="A82" s="572"/>
      <c r="B82" s="579"/>
      <c r="C82" s="874"/>
      <c r="D82" s="931"/>
      <c r="E82" s="531"/>
      <c r="F82" s="354" t="s">
        <v>151</v>
      </c>
      <c r="G82" s="103">
        <v>1.8</v>
      </c>
      <c r="H82" s="102"/>
      <c r="I82" s="155"/>
      <c r="J82" s="155"/>
      <c r="K82" s="674"/>
      <c r="L82" s="605"/>
      <c r="M82" s="605"/>
      <c r="N82" s="605"/>
      <c r="P82" s="11"/>
      <c r="Q82" s="11"/>
      <c r="R82" s="11"/>
      <c r="S82" s="11"/>
      <c r="T82" s="11"/>
      <c r="U82" s="11"/>
    </row>
    <row r="83" spans="1:21" ht="1.5" hidden="1" customHeight="1" x14ac:dyDescent="0.2">
      <c r="A83" s="572"/>
      <c r="B83" s="579"/>
      <c r="C83" s="874"/>
      <c r="D83" s="931"/>
      <c r="E83" s="531"/>
      <c r="F83" s="354" t="s">
        <v>152</v>
      </c>
      <c r="G83" s="103"/>
      <c r="H83" s="102"/>
      <c r="I83" s="155"/>
      <c r="J83" s="155"/>
      <c r="K83" s="674"/>
      <c r="L83" s="605"/>
      <c r="M83" s="605"/>
      <c r="N83" s="605"/>
      <c r="P83" s="11"/>
      <c r="Q83" s="11"/>
      <c r="R83" s="11"/>
      <c r="S83" s="11"/>
      <c r="T83" s="11"/>
      <c r="U83" s="11"/>
    </row>
    <row r="84" spans="1:21" ht="27.75" customHeight="1" x14ac:dyDescent="0.2">
      <c r="A84" s="572"/>
      <c r="B84" s="579"/>
      <c r="C84" s="874"/>
      <c r="D84" s="931"/>
      <c r="E84" s="531"/>
      <c r="F84" s="355" t="s">
        <v>9</v>
      </c>
      <c r="G84" s="103">
        <v>167.7</v>
      </c>
      <c r="H84" s="121">
        <v>206.8</v>
      </c>
      <c r="I84" s="155">
        <v>204.9</v>
      </c>
      <c r="J84" s="155">
        <v>219</v>
      </c>
      <c r="K84" s="207" t="s">
        <v>205</v>
      </c>
      <c r="L84" s="107">
        <v>1</v>
      </c>
      <c r="M84" s="107">
        <v>1</v>
      </c>
      <c r="N84" s="107">
        <v>1</v>
      </c>
      <c r="O84" s="498"/>
      <c r="P84" s="11"/>
      <c r="Q84" s="11"/>
      <c r="R84" s="11"/>
      <c r="S84" s="11"/>
      <c r="T84" s="11"/>
      <c r="U84" s="11"/>
    </row>
    <row r="85" spans="1:21" ht="36.75" customHeight="1" x14ac:dyDescent="0.2">
      <c r="A85" s="572"/>
      <c r="B85" s="579"/>
      <c r="C85" s="874"/>
      <c r="D85" s="931"/>
      <c r="E85" s="617"/>
      <c r="F85" s="114" t="s">
        <v>10</v>
      </c>
      <c r="G85" s="106">
        <f t="shared" ref="G85:J85" si="13">SUM(G80:G84)</f>
        <v>1090.8</v>
      </c>
      <c r="H85" s="106">
        <f t="shared" si="13"/>
        <v>1157.8</v>
      </c>
      <c r="I85" s="106">
        <f t="shared" si="13"/>
        <v>1110.6000000000001</v>
      </c>
      <c r="J85" s="106">
        <f t="shared" si="13"/>
        <v>1187.0999999999999</v>
      </c>
      <c r="K85" s="616"/>
      <c r="L85" s="616"/>
      <c r="M85" s="616"/>
      <c r="N85" s="616"/>
      <c r="P85" s="11"/>
      <c r="Q85" s="11"/>
      <c r="R85" s="11"/>
      <c r="S85" s="11"/>
      <c r="T85" s="11"/>
      <c r="U85" s="11"/>
    </row>
    <row r="86" spans="1:21" ht="24" customHeight="1" x14ac:dyDescent="0.2">
      <c r="A86" s="858" t="s">
        <v>12</v>
      </c>
      <c r="B86" s="701" t="s">
        <v>7</v>
      </c>
      <c r="C86" s="865" t="s">
        <v>104</v>
      </c>
      <c r="D86" s="622" t="s">
        <v>392</v>
      </c>
      <c r="E86" s="640" t="s">
        <v>104</v>
      </c>
      <c r="F86" s="647" t="s">
        <v>56</v>
      </c>
      <c r="G86" s="649"/>
      <c r="H86" s="651">
        <v>59.9</v>
      </c>
      <c r="I86" s="653">
        <v>85.8</v>
      </c>
      <c r="J86" s="653"/>
      <c r="K86" s="622" t="s">
        <v>393</v>
      </c>
      <c r="L86" s="642">
        <v>19</v>
      </c>
      <c r="M86" s="642">
        <v>17</v>
      </c>
      <c r="N86" s="642"/>
      <c r="P86" s="11"/>
      <c r="Q86" s="11"/>
      <c r="R86" s="11"/>
      <c r="S86" s="11"/>
      <c r="T86" s="11"/>
      <c r="U86" s="11"/>
    </row>
    <row r="87" spans="1:21" ht="19.5" customHeight="1" x14ac:dyDescent="0.2">
      <c r="A87" s="859"/>
      <c r="B87" s="702"/>
      <c r="C87" s="866"/>
      <c r="D87" s="929"/>
      <c r="E87" s="853"/>
      <c r="F87" s="648"/>
      <c r="G87" s="650"/>
      <c r="H87" s="652"/>
      <c r="I87" s="654"/>
      <c r="J87" s="654"/>
      <c r="K87" s="623"/>
      <c r="L87" s="643"/>
      <c r="M87" s="643"/>
      <c r="N87" s="643"/>
      <c r="P87" s="11"/>
      <c r="Q87" s="11"/>
      <c r="R87" s="11"/>
      <c r="S87" s="11"/>
      <c r="T87" s="11"/>
      <c r="U87" s="11"/>
    </row>
    <row r="88" spans="1:21" ht="27.75" customHeight="1" x14ac:dyDescent="0.2">
      <c r="A88" s="860"/>
      <c r="B88" s="703"/>
      <c r="C88" s="867"/>
      <c r="D88" s="930"/>
      <c r="E88" s="641"/>
      <c r="F88" s="114" t="s">
        <v>10</v>
      </c>
      <c r="G88" s="196">
        <f>SUM(G86)</f>
        <v>0</v>
      </c>
      <c r="H88" s="196">
        <f t="shared" ref="H88:J88" si="14">SUM(H86)</f>
        <v>59.9</v>
      </c>
      <c r="I88" s="196">
        <f t="shared" si="14"/>
        <v>85.8</v>
      </c>
      <c r="J88" s="196">
        <f t="shared" si="14"/>
        <v>0</v>
      </c>
      <c r="K88" s="655"/>
      <c r="L88" s="656"/>
      <c r="M88" s="656"/>
      <c r="N88" s="657"/>
      <c r="P88" s="11"/>
      <c r="Q88" s="11"/>
      <c r="R88" s="11"/>
      <c r="S88" s="11"/>
      <c r="T88" s="11"/>
      <c r="U88" s="11"/>
    </row>
    <row r="89" spans="1:21" ht="15.75" x14ac:dyDescent="0.25">
      <c r="A89" s="379" t="s">
        <v>12</v>
      </c>
      <c r="B89" s="189" t="s">
        <v>7</v>
      </c>
      <c r="C89" s="189"/>
      <c r="D89" s="557" t="s">
        <v>11</v>
      </c>
      <c r="E89" s="557"/>
      <c r="F89" s="557"/>
      <c r="G89" s="208">
        <f>ABS(G70+G77+G79+G85+G88)</f>
        <v>30062.899999999998</v>
      </c>
      <c r="H89" s="208">
        <f t="shared" ref="H89:J89" si="15">ABS(H70+H77+H79+H85+H88)</f>
        <v>32703.900000000005</v>
      </c>
      <c r="I89" s="208">
        <f t="shared" si="15"/>
        <v>32683.199999999997</v>
      </c>
      <c r="J89" s="208">
        <f t="shared" si="15"/>
        <v>34469.1</v>
      </c>
      <c r="K89" s="632"/>
      <c r="L89" s="632"/>
      <c r="M89" s="632"/>
      <c r="N89" s="632"/>
      <c r="P89" s="11"/>
      <c r="Q89" s="11"/>
      <c r="R89" s="11"/>
      <c r="S89" s="11"/>
      <c r="T89" s="11"/>
      <c r="U89" s="11"/>
    </row>
    <row r="90" spans="1:21" ht="15.75" x14ac:dyDescent="0.25">
      <c r="A90" s="379" t="s">
        <v>12</v>
      </c>
      <c r="B90" s="539" t="s">
        <v>13</v>
      </c>
      <c r="C90" s="539"/>
      <c r="D90" s="539"/>
      <c r="E90" s="539"/>
      <c r="F90" s="539"/>
      <c r="G90" s="209">
        <f t="shared" ref="G90:J90" si="16">SUM(G89)</f>
        <v>30062.899999999998</v>
      </c>
      <c r="H90" s="209">
        <f t="shared" si="16"/>
        <v>32703.900000000005</v>
      </c>
      <c r="I90" s="209">
        <f t="shared" si="16"/>
        <v>32683.199999999997</v>
      </c>
      <c r="J90" s="209">
        <f t="shared" si="16"/>
        <v>34469.1</v>
      </c>
      <c r="K90" s="537"/>
      <c r="L90" s="537"/>
      <c r="M90" s="537"/>
      <c r="N90" s="537"/>
    </row>
    <row r="91" spans="1:21" ht="15.75" x14ac:dyDescent="0.2">
      <c r="A91" s="379" t="s">
        <v>16</v>
      </c>
      <c r="B91" s="551" t="s">
        <v>186</v>
      </c>
      <c r="C91" s="551"/>
      <c r="D91" s="551"/>
      <c r="E91" s="551"/>
      <c r="F91" s="551"/>
      <c r="G91" s="551"/>
      <c r="H91" s="551"/>
      <c r="I91" s="551"/>
      <c r="J91" s="551"/>
      <c r="K91" s="551"/>
      <c r="L91" s="551"/>
      <c r="M91" s="551"/>
      <c r="N91" s="551"/>
    </row>
    <row r="92" spans="1:21" ht="15.75" x14ac:dyDescent="0.2">
      <c r="A92" s="379" t="s">
        <v>16</v>
      </c>
      <c r="B92" s="188" t="s">
        <v>7</v>
      </c>
      <c r="C92" s="646" t="s">
        <v>227</v>
      </c>
      <c r="D92" s="646"/>
      <c r="E92" s="646"/>
      <c r="F92" s="646"/>
      <c r="G92" s="646"/>
      <c r="H92" s="646"/>
      <c r="I92" s="646"/>
      <c r="J92" s="646"/>
      <c r="K92" s="646"/>
      <c r="L92" s="646"/>
      <c r="M92" s="646"/>
      <c r="N92" s="646"/>
    </row>
    <row r="93" spans="1:21" ht="27.75" customHeight="1" x14ac:dyDescent="0.2">
      <c r="A93" s="572" t="s">
        <v>16</v>
      </c>
      <c r="B93" s="579" t="s">
        <v>7</v>
      </c>
      <c r="C93" s="748" t="s">
        <v>7</v>
      </c>
      <c r="D93" s="536" t="s">
        <v>249</v>
      </c>
      <c r="E93" s="532" t="s">
        <v>104</v>
      </c>
      <c r="F93" s="523" t="s">
        <v>127</v>
      </c>
      <c r="G93" s="263">
        <v>4522</v>
      </c>
      <c r="H93" s="497">
        <v>5015.1000000000004</v>
      </c>
      <c r="I93" s="115">
        <v>4653.5</v>
      </c>
      <c r="J93" s="115">
        <v>4974.1000000000004</v>
      </c>
      <c r="K93" s="644" t="s">
        <v>319</v>
      </c>
      <c r="L93" s="614">
        <v>31</v>
      </c>
      <c r="M93" s="606">
        <v>31</v>
      </c>
      <c r="N93" s="606">
        <v>31</v>
      </c>
      <c r="O93" s="555"/>
      <c r="P93" s="556"/>
    </row>
    <row r="94" spans="1:21" ht="28.5" customHeight="1" x14ac:dyDescent="0.2">
      <c r="A94" s="572"/>
      <c r="B94" s="579"/>
      <c r="C94" s="748"/>
      <c r="D94" s="536"/>
      <c r="E94" s="532"/>
      <c r="F94" s="523" t="s">
        <v>151</v>
      </c>
      <c r="G94" s="103">
        <v>7.4</v>
      </c>
      <c r="H94" s="322">
        <v>28.8</v>
      </c>
      <c r="I94" s="115"/>
      <c r="J94" s="115"/>
      <c r="K94" s="645"/>
      <c r="L94" s="615"/>
      <c r="M94" s="607"/>
      <c r="N94" s="607"/>
    </row>
    <row r="95" spans="1:21" ht="24" customHeight="1" x14ac:dyDescent="0.2">
      <c r="A95" s="572"/>
      <c r="B95" s="579"/>
      <c r="C95" s="748"/>
      <c r="D95" s="536"/>
      <c r="E95" s="532"/>
      <c r="F95" s="354" t="s">
        <v>149</v>
      </c>
      <c r="G95" s="103">
        <v>118.8</v>
      </c>
      <c r="H95" s="322"/>
      <c r="I95" s="115"/>
      <c r="J95" s="115"/>
      <c r="K95" s="644" t="s">
        <v>320</v>
      </c>
      <c r="L95" s="614">
        <v>4000</v>
      </c>
      <c r="M95" s="606">
        <v>4100</v>
      </c>
      <c r="N95" s="606">
        <v>4200</v>
      </c>
    </row>
    <row r="96" spans="1:21" ht="29.25" customHeight="1" x14ac:dyDescent="0.2">
      <c r="A96" s="572"/>
      <c r="B96" s="579"/>
      <c r="C96" s="748"/>
      <c r="D96" s="536"/>
      <c r="E96" s="532"/>
      <c r="F96" s="354" t="s">
        <v>151</v>
      </c>
      <c r="G96" s="103">
        <v>87.1</v>
      </c>
      <c r="H96" s="322"/>
      <c r="I96" s="115"/>
      <c r="J96" s="115"/>
      <c r="K96" s="645"/>
      <c r="L96" s="615"/>
      <c r="M96" s="607"/>
      <c r="N96" s="607"/>
    </row>
    <row r="97" spans="1:21" ht="65.25" customHeight="1" x14ac:dyDescent="0.2">
      <c r="A97" s="572"/>
      <c r="B97" s="579"/>
      <c r="C97" s="748"/>
      <c r="D97" s="536"/>
      <c r="E97" s="532"/>
      <c r="F97" s="351" t="s">
        <v>9</v>
      </c>
      <c r="G97" s="103">
        <v>6175.8</v>
      </c>
      <c r="H97" s="522">
        <v>7138.4</v>
      </c>
      <c r="I97" s="115">
        <v>7045</v>
      </c>
      <c r="J97" s="115">
        <v>7530.4</v>
      </c>
      <c r="K97" s="135" t="s">
        <v>321</v>
      </c>
      <c r="L97" s="210">
        <v>850</v>
      </c>
      <c r="M97" s="211">
        <v>800</v>
      </c>
      <c r="N97" s="211">
        <v>800</v>
      </c>
      <c r="O97" s="507"/>
      <c r="P97" s="492"/>
      <c r="Q97" s="492"/>
      <c r="R97" s="492"/>
    </row>
    <row r="98" spans="1:21" ht="56.25" customHeight="1" x14ac:dyDescent="0.2">
      <c r="A98" s="572"/>
      <c r="B98" s="579"/>
      <c r="C98" s="748"/>
      <c r="D98" s="536"/>
      <c r="E98" s="532"/>
      <c r="F98" s="351" t="s">
        <v>9</v>
      </c>
      <c r="G98" s="389"/>
      <c r="H98" s="388">
        <v>88.6</v>
      </c>
      <c r="I98" s="115"/>
      <c r="J98" s="115"/>
      <c r="K98" s="385" t="s">
        <v>289</v>
      </c>
      <c r="L98" s="398">
        <v>1</v>
      </c>
      <c r="M98" s="393"/>
      <c r="N98" s="393"/>
      <c r="O98" s="31"/>
      <c r="P98" s="394"/>
      <c r="Q98" s="394"/>
      <c r="R98" s="394"/>
    </row>
    <row r="99" spans="1:21" ht="56.25" customHeight="1" x14ac:dyDescent="0.2">
      <c r="A99" s="572"/>
      <c r="B99" s="579"/>
      <c r="C99" s="748"/>
      <c r="D99" s="536"/>
      <c r="E99" s="532"/>
      <c r="F99" s="351" t="s">
        <v>9</v>
      </c>
      <c r="G99" s="483"/>
      <c r="H99" s="499">
        <v>111.4</v>
      </c>
      <c r="I99" s="115"/>
      <c r="J99" s="115"/>
      <c r="K99" s="481" t="s">
        <v>384</v>
      </c>
      <c r="L99" s="425">
        <v>5</v>
      </c>
      <c r="M99" s="482"/>
      <c r="N99" s="482"/>
      <c r="O99" s="502"/>
      <c r="P99" s="484"/>
      <c r="Q99" s="484"/>
      <c r="R99" s="484"/>
    </row>
    <row r="100" spans="1:21" s="313" customFormat="1" ht="34.5" customHeight="1" x14ac:dyDescent="0.2">
      <c r="A100" s="572"/>
      <c r="B100" s="579"/>
      <c r="C100" s="748"/>
      <c r="D100" s="536"/>
      <c r="E100" s="532"/>
      <c r="F100" s="351" t="s">
        <v>9</v>
      </c>
      <c r="G100" s="421"/>
      <c r="H100" s="447">
        <v>3.5</v>
      </c>
      <c r="I100" s="409"/>
      <c r="J100" s="409"/>
      <c r="K100" s="446" t="s">
        <v>378</v>
      </c>
      <c r="L100" s="425">
        <v>2</v>
      </c>
      <c r="M100" s="416"/>
      <c r="N100" s="416"/>
      <c r="P100" s="426"/>
      <c r="Q100" s="426"/>
      <c r="R100" s="427"/>
    </row>
    <row r="101" spans="1:21" ht="36.75" customHeight="1" x14ac:dyDescent="0.2">
      <c r="A101" s="572"/>
      <c r="B101" s="579"/>
      <c r="C101" s="748"/>
      <c r="D101" s="536"/>
      <c r="E101" s="532"/>
      <c r="F101" s="523" t="s">
        <v>145</v>
      </c>
      <c r="G101" s="103">
        <v>23.3</v>
      </c>
      <c r="H101" s="447">
        <v>3.5</v>
      </c>
      <c r="I101" s="115"/>
      <c r="J101" s="115"/>
      <c r="K101" s="461" t="s">
        <v>379</v>
      </c>
      <c r="L101" s="398">
        <v>1</v>
      </c>
      <c r="M101" s="452"/>
      <c r="N101" s="452"/>
      <c r="P101" s="32"/>
      <c r="Q101" s="32"/>
      <c r="R101" s="32"/>
    </row>
    <row r="102" spans="1:21" ht="34.5" customHeight="1" x14ac:dyDescent="0.2">
      <c r="A102" s="572"/>
      <c r="B102" s="579"/>
      <c r="C102" s="748"/>
      <c r="D102" s="536"/>
      <c r="E102" s="532"/>
      <c r="F102" s="523" t="s">
        <v>206</v>
      </c>
      <c r="G102" s="103">
        <v>147</v>
      </c>
      <c r="H102" s="322">
        <v>151.5</v>
      </c>
      <c r="I102" s="115"/>
      <c r="J102" s="115"/>
      <c r="K102" s="612" t="s">
        <v>176</v>
      </c>
      <c r="L102" s="614"/>
      <c r="M102" s="614"/>
      <c r="N102" s="614"/>
      <c r="O102" s="471"/>
      <c r="P102" s="472"/>
    </row>
    <row r="103" spans="1:21" ht="30.75" customHeight="1" x14ac:dyDescent="0.2">
      <c r="A103" s="572"/>
      <c r="B103" s="579"/>
      <c r="C103" s="748"/>
      <c r="D103" s="536"/>
      <c r="E103" s="532"/>
      <c r="F103" s="351" t="s">
        <v>15</v>
      </c>
      <c r="G103" s="263">
        <v>1994.4</v>
      </c>
      <c r="H103" s="522">
        <v>2035.7</v>
      </c>
      <c r="I103" s="115">
        <v>2059.1</v>
      </c>
      <c r="J103" s="115">
        <v>2200.9</v>
      </c>
      <c r="K103" s="613"/>
      <c r="L103" s="615"/>
      <c r="M103" s="615"/>
      <c r="N103" s="615"/>
      <c r="O103" s="585"/>
      <c r="P103" s="952"/>
    </row>
    <row r="104" spans="1:21" ht="51.75" customHeight="1" x14ac:dyDescent="0.3">
      <c r="A104" s="572"/>
      <c r="B104" s="579"/>
      <c r="C104" s="748"/>
      <c r="D104" s="318" t="s">
        <v>187</v>
      </c>
      <c r="E104" s="212" t="s">
        <v>133</v>
      </c>
      <c r="F104" s="351" t="s">
        <v>9</v>
      </c>
      <c r="G104" s="103">
        <v>188.5</v>
      </c>
      <c r="H104" s="522">
        <v>190.5</v>
      </c>
      <c r="I104" s="115">
        <v>197.8</v>
      </c>
      <c r="J104" s="115">
        <v>211.4</v>
      </c>
      <c r="K104" s="213" t="s">
        <v>322</v>
      </c>
      <c r="L104" s="214">
        <v>650</v>
      </c>
      <c r="M104" s="215">
        <v>650</v>
      </c>
      <c r="N104" s="215">
        <v>650</v>
      </c>
      <c r="O104" s="555"/>
      <c r="P104" s="556"/>
      <c r="Q104" s="485"/>
      <c r="R104" s="485"/>
    </row>
    <row r="105" spans="1:21" ht="78.75" customHeight="1" x14ac:dyDescent="0.2">
      <c r="A105" s="572"/>
      <c r="B105" s="579"/>
      <c r="C105" s="748"/>
      <c r="D105" s="536" t="s">
        <v>228</v>
      </c>
      <c r="E105" s="532" t="s">
        <v>124</v>
      </c>
      <c r="F105" s="351" t="s">
        <v>9</v>
      </c>
      <c r="G105" s="103">
        <v>151.19999999999999</v>
      </c>
      <c r="H105" s="121">
        <v>207.1</v>
      </c>
      <c r="I105" s="115">
        <v>193.1</v>
      </c>
      <c r="J105" s="115">
        <v>206.4</v>
      </c>
      <c r="K105" s="295" t="s">
        <v>386</v>
      </c>
      <c r="L105" s="214">
        <v>220</v>
      </c>
      <c r="M105" s="215">
        <v>220</v>
      </c>
      <c r="N105" s="215">
        <v>220</v>
      </c>
      <c r="O105" s="502"/>
    </row>
    <row r="106" spans="1:21" ht="15" customHeight="1" x14ac:dyDescent="0.2">
      <c r="A106" s="572"/>
      <c r="B106" s="579"/>
      <c r="C106" s="748"/>
      <c r="D106" s="536"/>
      <c r="E106" s="532"/>
      <c r="F106" s="356" t="s">
        <v>10</v>
      </c>
      <c r="G106" s="196">
        <f>SUM(G93:G105)</f>
        <v>13415.5</v>
      </c>
      <c r="H106" s="196">
        <f t="shared" ref="H106:J106" si="17">SUM(H93:H105)</f>
        <v>14974.1</v>
      </c>
      <c r="I106" s="196">
        <f t="shared" si="17"/>
        <v>14148.5</v>
      </c>
      <c r="J106" s="196">
        <f t="shared" si="17"/>
        <v>15123.199999999999</v>
      </c>
      <c r="K106" s="552"/>
      <c r="L106" s="552"/>
      <c r="M106" s="552"/>
      <c r="N106" s="552"/>
    </row>
    <row r="107" spans="1:21" ht="26.25" customHeight="1" x14ac:dyDescent="0.2">
      <c r="A107" s="572" t="s">
        <v>16</v>
      </c>
      <c r="B107" s="579" t="s">
        <v>7</v>
      </c>
      <c r="C107" s="753" t="s">
        <v>21</v>
      </c>
      <c r="D107" s="536" t="s">
        <v>229</v>
      </c>
      <c r="E107" s="532" t="s">
        <v>104</v>
      </c>
      <c r="F107" s="354" t="s">
        <v>153</v>
      </c>
      <c r="G107" s="112">
        <v>4.3</v>
      </c>
      <c r="H107" s="216"/>
      <c r="I107" s="142"/>
      <c r="J107" s="142"/>
      <c r="K107" s="828"/>
      <c r="L107" s="829"/>
      <c r="M107" s="829"/>
      <c r="N107" s="830"/>
      <c r="Q107" s="11"/>
      <c r="R107" s="11"/>
      <c r="S107" s="11"/>
      <c r="T107" s="11"/>
      <c r="U107" s="11"/>
    </row>
    <row r="108" spans="1:21" ht="31.5" customHeight="1" x14ac:dyDescent="0.2">
      <c r="A108" s="572"/>
      <c r="B108" s="579"/>
      <c r="C108" s="753"/>
      <c r="D108" s="536"/>
      <c r="E108" s="532"/>
      <c r="F108" s="357" t="s">
        <v>127</v>
      </c>
      <c r="G108" s="103">
        <v>175.8</v>
      </c>
      <c r="H108" s="321">
        <v>245</v>
      </c>
      <c r="I108" s="112">
        <v>205.5</v>
      </c>
      <c r="J108" s="112">
        <v>219.7</v>
      </c>
      <c r="K108" s="217" t="s">
        <v>323</v>
      </c>
      <c r="L108" s="218" t="s">
        <v>387</v>
      </c>
      <c r="M108" s="218" t="s">
        <v>388</v>
      </c>
      <c r="N108" s="218" t="s">
        <v>387</v>
      </c>
      <c r="O108" s="555"/>
      <c r="P108" s="556"/>
      <c r="Q108" s="11"/>
      <c r="R108" s="11"/>
      <c r="S108" s="11"/>
      <c r="T108" s="11"/>
      <c r="U108" s="11"/>
    </row>
    <row r="109" spans="1:21" ht="15" customHeight="1" x14ac:dyDescent="0.2">
      <c r="A109" s="572"/>
      <c r="B109" s="579"/>
      <c r="C109" s="753"/>
      <c r="D109" s="536"/>
      <c r="E109" s="532"/>
      <c r="F109" s="156" t="s">
        <v>10</v>
      </c>
      <c r="G109" s="196">
        <f t="shared" ref="G109" si="18">SUM(G107:G108)</f>
        <v>180.10000000000002</v>
      </c>
      <c r="H109" s="196">
        <f t="shared" ref="H109" si="19">SUM(H107:H108)</f>
        <v>245</v>
      </c>
      <c r="I109" s="196">
        <f t="shared" ref="I109" si="20">SUM(I107:I108)</f>
        <v>205.5</v>
      </c>
      <c r="J109" s="196">
        <f t="shared" ref="J109" si="21">SUM(J107:J108)</f>
        <v>219.7</v>
      </c>
      <c r="K109" s="782"/>
      <c r="L109" s="782"/>
      <c r="M109" s="782"/>
      <c r="N109" s="782"/>
      <c r="Q109" s="11"/>
      <c r="R109" s="11"/>
      <c r="S109" s="11"/>
      <c r="T109" s="11"/>
      <c r="U109" s="11"/>
    </row>
    <row r="110" spans="1:21" ht="16.5" customHeight="1" x14ac:dyDescent="0.25">
      <c r="A110" s="187" t="s">
        <v>16</v>
      </c>
      <c r="B110" s="189" t="s">
        <v>7</v>
      </c>
      <c r="C110" s="189"/>
      <c r="D110" s="557" t="s">
        <v>11</v>
      </c>
      <c r="E110" s="557"/>
      <c r="F110" s="557"/>
      <c r="G110" s="208">
        <f>SUM(G106+G109)</f>
        <v>13595.6</v>
      </c>
      <c r="H110" s="208">
        <f t="shared" ref="H110:J110" si="22">SUM(H106+H109)</f>
        <v>15219.1</v>
      </c>
      <c r="I110" s="208">
        <f t="shared" si="22"/>
        <v>14354</v>
      </c>
      <c r="J110" s="208">
        <f t="shared" si="22"/>
        <v>15342.9</v>
      </c>
      <c r="K110" s="632"/>
      <c r="L110" s="632"/>
      <c r="M110" s="632"/>
      <c r="N110" s="632"/>
    </row>
    <row r="111" spans="1:21" ht="16.5" customHeight="1" x14ac:dyDescent="0.25">
      <c r="A111" s="187" t="s">
        <v>16</v>
      </c>
      <c r="B111" s="539" t="s">
        <v>13</v>
      </c>
      <c r="C111" s="539"/>
      <c r="D111" s="539"/>
      <c r="E111" s="539"/>
      <c r="F111" s="539"/>
      <c r="G111" s="209">
        <f t="shared" ref="G111:J111" si="23">SUM(G110)</f>
        <v>13595.6</v>
      </c>
      <c r="H111" s="209">
        <f t="shared" si="23"/>
        <v>15219.1</v>
      </c>
      <c r="I111" s="209">
        <f t="shared" si="23"/>
        <v>14354</v>
      </c>
      <c r="J111" s="209">
        <f t="shared" si="23"/>
        <v>15342.9</v>
      </c>
      <c r="K111" s="537"/>
      <c r="L111" s="537"/>
      <c r="M111" s="537"/>
      <c r="N111" s="537"/>
    </row>
    <row r="112" spans="1:21" ht="18.75" customHeight="1" x14ac:dyDescent="0.2">
      <c r="A112" s="187" t="s">
        <v>18</v>
      </c>
      <c r="B112" s="553" t="s">
        <v>188</v>
      </c>
      <c r="C112" s="553"/>
      <c r="D112" s="553"/>
      <c r="E112" s="553"/>
      <c r="F112" s="553"/>
      <c r="G112" s="553"/>
      <c r="H112" s="553"/>
      <c r="I112" s="553"/>
      <c r="J112" s="553"/>
      <c r="K112" s="553"/>
      <c r="L112" s="553"/>
      <c r="M112" s="553"/>
      <c r="N112" s="553"/>
    </row>
    <row r="113" spans="1:21" ht="16.5" customHeight="1" x14ac:dyDescent="0.2">
      <c r="A113" s="187" t="s">
        <v>18</v>
      </c>
      <c r="B113" s="188" t="s">
        <v>7</v>
      </c>
      <c r="C113" s="699" t="s">
        <v>230</v>
      </c>
      <c r="D113" s="699"/>
      <c r="E113" s="699"/>
      <c r="F113" s="699"/>
      <c r="G113" s="699"/>
      <c r="H113" s="699"/>
      <c r="I113" s="699"/>
      <c r="J113" s="699"/>
      <c r="K113" s="699"/>
      <c r="L113" s="699"/>
      <c r="M113" s="699"/>
      <c r="N113" s="699"/>
    </row>
    <row r="114" spans="1:21" ht="16.5" customHeight="1" x14ac:dyDescent="0.2">
      <c r="A114" s="858" t="s">
        <v>18</v>
      </c>
      <c r="B114" s="701" t="s">
        <v>7</v>
      </c>
      <c r="C114" s="734" t="s">
        <v>7</v>
      </c>
      <c r="D114" s="738" t="s">
        <v>250</v>
      </c>
      <c r="E114" s="738"/>
      <c r="F114" s="738"/>
      <c r="G114" s="738"/>
      <c r="H114" s="738"/>
      <c r="I114" s="738"/>
      <c r="J114" s="738"/>
      <c r="K114" s="738"/>
      <c r="L114" s="738"/>
      <c r="M114" s="738"/>
      <c r="N114" s="738"/>
    </row>
    <row r="115" spans="1:21" ht="30.75" customHeight="1" x14ac:dyDescent="0.2">
      <c r="A115" s="859"/>
      <c r="B115" s="702"/>
      <c r="C115" s="735"/>
      <c r="D115" s="907" t="s">
        <v>251</v>
      </c>
      <c r="E115" s="918" t="s">
        <v>104</v>
      </c>
      <c r="F115" s="917" t="s">
        <v>9</v>
      </c>
      <c r="G115" s="698">
        <v>2997.3</v>
      </c>
      <c r="H115" s="924">
        <v>3404.4</v>
      </c>
      <c r="I115" s="698">
        <v>3512.7</v>
      </c>
      <c r="J115" s="698">
        <v>3754.7</v>
      </c>
      <c r="K115" s="463" t="s">
        <v>294</v>
      </c>
      <c r="L115" s="462">
        <v>8</v>
      </c>
      <c r="M115" s="462">
        <v>8</v>
      </c>
      <c r="N115" s="462">
        <v>8</v>
      </c>
      <c r="O115" s="29"/>
      <c r="P115" s="29"/>
      <c r="Q115" s="29"/>
      <c r="R115" s="29"/>
      <c r="S115" s="29"/>
    </row>
    <row r="116" spans="1:21" ht="59.25" customHeight="1" x14ac:dyDescent="0.2">
      <c r="A116" s="859"/>
      <c r="B116" s="702"/>
      <c r="C116" s="735"/>
      <c r="D116" s="908"/>
      <c r="E116" s="919"/>
      <c r="F116" s="917"/>
      <c r="G116" s="698"/>
      <c r="H116" s="924"/>
      <c r="I116" s="698"/>
      <c r="J116" s="698"/>
      <c r="K116" s="463" t="s">
        <v>382</v>
      </c>
      <c r="L116" s="462">
        <v>1</v>
      </c>
      <c r="M116" s="464"/>
      <c r="N116" s="464"/>
      <c r="O116" s="610"/>
      <c r="P116" s="611"/>
      <c r="Q116" s="29"/>
      <c r="R116" s="29"/>
      <c r="S116" s="29"/>
    </row>
    <row r="117" spans="1:21" ht="26.25" customHeight="1" x14ac:dyDescent="0.2">
      <c r="A117" s="859"/>
      <c r="B117" s="702"/>
      <c r="C117" s="735"/>
      <c r="D117" s="908"/>
      <c r="E117" s="919"/>
      <c r="F117" s="359" t="s">
        <v>140</v>
      </c>
      <c r="G117" s="117">
        <v>45.2</v>
      </c>
      <c r="H117" s="330">
        <v>35.9</v>
      </c>
      <c r="I117" s="117"/>
      <c r="J117" s="117"/>
      <c r="K117" s="921" t="s">
        <v>295</v>
      </c>
      <c r="L117" s="695">
        <v>3600</v>
      </c>
      <c r="M117" s="695">
        <v>3610</v>
      </c>
      <c r="N117" s="695">
        <v>3610</v>
      </c>
      <c r="O117" s="29"/>
      <c r="P117" s="29"/>
      <c r="Q117" s="29"/>
      <c r="R117" s="29"/>
      <c r="S117" s="29"/>
    </row>
    <row r="118" spans="1:21" ht="26.25" customHeight="1" x14ac:dyDescent="0.2">
      <c r="A118" s="859"/>
      <c r="B118" s="702"/>
      <c r="C118" s="735"/>
      <c r="D118" s="908"/>
      <c r="E118" s="919"/>
      <c r="F118" s="375" t="s">
        <v>128</v>
      </c>
      <c r="G118" s="374"/>
      <c r="H118" s="377">
        <v>20.5</v>
      </c>
      <c r="I118" s="374"/>
      <c r="J118" s="374"/>
      <c r="K118" s="922"/>
      <c r="L118" s="696"/>
      <c r="M118" s="696"/>
      <c r="N118" s="696"/>
      <c r="O118" s="29"/>
      <c r="P118" s="29"/>
      <c r="Q118" s="29"/>
      <c r="R118" s="29"/>
      <c r="S118" s="29"/>
    </row>
    <row r="119" spans="1:21" ht="32.25" customHeight="1" x14ac:dyDescent="0.2">
      <c r="A119" s="859"/>
      <c r="B119" s="702"/>
      <c r="C119" s="735"/>
      <c r="D119" s="908"/>
      <c r="E119" s="919"/>
      <c r="F119" s="359" t="s">
        <v>15</v>
      </c>
      <c r="G119" s="117">
        <v>265.5</v>
      </c>
      <c r="H119" s="377">
        <v>278.7</v>
      </c>
      <c r="I119" s="117">
        <v>284.8</v>
      </c>
      <c r="J119" s="117">
        <v>304.39999999999998</v>
      </c>
      <c r="K119" s="922"/>
      <c r="L119" s="696"/>
      <c r="M119" s="696"/>
      <c r="N119" s="696"/>
      <c r="O119" s="467"/>
      <c r="P119" s="29"/>
      <c r="Q119" s="29"/>
      <c r="R119" s="29"/>
      <c r="S119" s="29"/>
    </row>
    <row r="120" spans="1:21" ht="24" customHeight="1" x14ac:dyDescent="0.2">
      <c r="A120" s="859"/>
      <c r="B120" s="702"/>
      <c r="C120" s="735"/>
      <c r="D120" s="908"/>
      <c r="E120" s="919"/>
      <c r="F120" s="359" t="s">
        <v>206</v>
      </c>
      <c r="G120" s="117">
        <v>36.799999999999997</v>
      </c>
      <c r="H120" s="331">
        <v>49</v>
      </c>
      <c r="I120" s="117"/>
      <c r="J120" s="117"/>
      <c r="K120" s="923"/>
      <c r="L120" s="697"/>
      <c r="M120" s="697"/>
      <c r="N120" s="697"/>
      <c r="O120" s="29"/>
      <c r="P120" s="29"/>
      <c r="Q120" s="29"/>
      <c r="R120" s="29"/>
      <c r="S120" s="29"/>
    </row>
    <row r="121" spans="1:21" s="313" customFormat="1" ht="32.25" customHeight="1" x14ac:dyDescent="0.2">
      <c r="A121" s="859"/>
      <c r="B121" s="702"/>
      <c r="C121" s="735"/>
      <c r="D121" s="908"/>
      <c r="E121" s="919"/>
      <c r="F121" s="419" t="s">
        <v>9</v>
      </c>
      <c r="G121" s="417"/>
      <c r="H121" s="438">
        <v>15</v>
      </c>
      <c r="I121" s="439"/>
      <c r="J121" s="439"/>
      <c r="K121" s="587" t="s">
        <v>368</v>
      </c>
      <c r="L121" s="589">
        <v>1</v>
      </c>
      <c r="M121" s="428"/>
      <c r="N121" s="428"/>
      <c r="O121" s="429"/>
      <c r="P121" s="429"/>
      <c r="Q121" s="429"/>
      <c r="R121" s="429"/>
      <c r="S121" s="429"/>
      <c r="U121" s="430"/>
    </row>
    <row r="122" spans="1:21" s="313" customFormat="1" ht="26.25" customHeight="1" x14ac:dyDescent="0.2">
      <c r="A122" s="859"/>
      <c r="B122" s="702"/>
      <c r="C122" s="735"/>
      <c r="D122" s="909"/>
      <c r="E122" s="920"/>
      <c r="F122" s="419" t="s">
        <v>145</v>
      </c>
      <c r="G122" s="417"/>
      <c r="H122" s="438">
        <v>10</v>
      </c>
      <c r="I122" s="439"/>
      <c r="J122" s="439"/>
      <c r="K122" s="588"/>
      <c r="L122" s="590"/>
      <c r="M122" s="431"/>
      <c r="N122" s="431"/>
      <c r="O122" s="429"/>
      <c r="P122" s="429"/>
      <c r="Q122" s="429"/>
      <c r="R122" s="429"/>
      <c r="S122" s="429"/>
    </row>
    <row r="123" spans="1:21" ht="34.5" customHeight="1" x14ac:dyDescent="0.2">
      <c r="A123" s="859"/>
      <c r="B123" s="702"/>
      <c r="C123" s="735"/>
      <c r="D123" s="536" t="s">
        <v>252</v>
      </c>
      <c r="E123" s="532" t="s">
        <v>104</v>
      </c>
      <c r="F123" s="359" t="s">
        <v>140</v>
      </c>
      <c r="G123" s="168">
        <v>45.2</v>
      </c>
      <c r="H123" s="322"/>
      <c r="I123" s="118"/>
      <c r="J123" s="118"/>
      <c r="K123" s="119" t="s">
        <v>297</v>
      </c>
      <c r="L123" s="120">
        <v>50</v>
      </c>
      <c r="M123" s="120">
        <v>50</v>
      </c>
      <c r="N123" s="120">
        <v>50</v>
      </c>
      <c r="O123" s="29"/>
      <c r="P123" s="29"/>
      <c r="Q123" s="29"/>
      <c r="R123" s="29"/>
      <c r="S123" s="29"/>
    </row>
    <row r="124" spans="1:21" ht="30" customHeight="1" x14ac:dyDescent="0.2">
      <c r="A124" s="859"/>
      <c r="B124" s="702"/>
      <c r="C124" s="735"/>
      <c r="D124" s="536"/>
      <c r="E124" s="532"/>
      <c r="F124" s="357" t="s">
        <v>151</v>
      </c>
      <c r="G124" s="265">
        <v>292.8</v>
      </c>
      <c r="H124" s="321"/>
      <c r="I124" s="118">
        <v>354.6</v>
      </c>
      <c r="J124" s="118">
        <v>379.1</v>
      </c>
      <c r="K124" s="700" t="s">
        <v>291</v>
      </c>
      <c r="L124" s="554">
        <v>3200</v>
      </c>
      <c r="M124" s="554">
        <v>3200</v>
      </c>
      <c r="N124" s="554">
        <v>3200</v>
      </c>
      <c r="O124" s="29"/>
      <c r="P124" s="29"/>
      <c r="Q124" s="29"/>
      <c r="R124" s="29"/>
      <c r="S124" s="29"/>
    </row>
    <row r="125" spans="1:21" ht="48.75" customHeight="1" x14ac:dyDescent="0.3">
      <c r="A125" s="859"/>
      <c r="B125" s="702"/>
      <c r="C125" s="735"/>
      <c r="D125" s="536"/>
      <c r="E125" s="212" t="s">
        <v>104</v>
      </c>
      <c r="F125" s="512" t="s">
        <v>389</v>
      </c>
      <c r="G125" s="118">
        <v>128.80000000000001</v>
      </c>
      <c r="H125" s="322">
        <v>0.2</v>
      </c>
      <c r="I125" s="118"/>
      <c r="J125" s="118"/>
      <c r="K125" s="700"/>
      <c r="L125" s="554"/>
      <c r="M125" s="554"/>
      <c r="N125" s="554"/>
      <c r="O125" s="303"/>
      <c r="P125" s="29"/>
      <c r="Q125" s="29"/>
      <c r="R125" s="29"/>
      <c r="S125" s="29"/>
    </row>
    <row r="126" spans="1:21" ht="62.25" customHeight="1" x14ac:dyDescent="0.2">
      <c r="A126" s="859"/>
      <c r="B126" s="702"/>
      <c r="C126" s="735"/>
      <c r="D126" s="536"/>
      <c r="E126" s="212"/>
      <c r="F126" s="523" t="s">
        <v>22</v>
      </c>
      <c r="G126" s="263">
        <v>57.3</v>
      </c>
      <c r="H126" s="321">
        <v>446</v>
      </c>
      <c r="I126" s="118"/>
      <c r="J126" s="118"/>
      <c r="K126" s="219" t="s">
        <v>293</v>
      </c>
      <c r="L126" s="288"/>
      <c r="M126" s="120"/>
      <c r="N126" s="120"/>
      <c r="O126" s="29"/>
      <c r="P126" s="29"/>
      <c r="Q126" s="29"/>
      <c r="R126" s="29"/>
      <c r="S126" s="29"/>
    </row>
    <row r="127" spans="1:21" ht="55.5" customHeight="1" x14ac:dyDescent="0.2">
      <c r="A127" s="859"/>
      <c r="B127" s="702"/>
      <c r="C127" s="735"/>
      <c r="D127" s="318" t="s">
        <v>189</v>
      </c>
      <c r="E127" s="532" t="s">
        <v>135</v>
      </c>
      <c r="F127" s="526" t="s">
        <v>9</v>
      </c>
      <c r="G127" s="266">
        <v>74.400000000000006</v>
      </c>
      <c r="H127" s="440">
        <v>19.2</v>
      </c>
      <c r="I127" s="122">
        <v>29.7</v>
      </c>
      <c r="J127" s="122">
        <v>31.7</v>
      </c>
      <c r="K127" s="123" t="s">
        <v>296</v>
      </c>
      <c r="L127" s="124">
        <v>140</v>
      </c>
      <c r="M127" s="124">
        <v>140</v>
      </c>
      <c r="N127" s="124">
        <v>140</v>
      </c>
      <c r="O127" s="503"/>
      <c r="P127" s="504"/>
      <c r="Q127" s="504"/>
      <c r="R127" s="34"/>
      <c r="S127" s="34"/>
      <c r="T127" s="34"/>
    </row>
    <row r="128" spans="1:21" ht="53.25" customHeight="1" x14ac:dyDescent="0.2">
      <c r="A128" s="859"/>
      <c r="B128" s="702"/>
      <c r="C128" s="735"/>
      <c r="D128" s="536" t="s">
        <v>231</v>
      </c>
      <c r="E128" s="532"/>
      <c r="F128" s="527" t="s">
        <v>143</v>
      </c>
      <c r="G128" s="266">
        <v>61.4</v>
      </c>
      <c r="H128" s="440">
        <v>188.2</v>
      </c>
      <c r="I128" s="122"/>
      <c r="J128" s="122"/>
      <c r="K128" s="123" t="s">
        <v>292</v>
      </c>
      <c r="L128" s="124">
        <v>4</v>
      </c>
      <c r="M128" s="124">
        <v>4</v>
      </c>
      <c r="N128" s="468"/>
      <c r="O128" s="505"/>
      <c r="P128" s="506"/>
      <c r="Q128" s="506"/>
      <c r="R128" s="29"/>
      <c r="S128" s="29"/>
    </row>
    <row r="129" spans="1:19" ht="14.25" customHeight="1" x14ac:dyDescent="0.2">
      <c r="A129" s="860"/>
      <c r="B129" s="703"/>
      <c r="C129" s="736"/>
      <c r="D129" s="536"/>
      <c r="E129" s="532"/>
      <c r="F129" s="125" t="s">
        <v>10</v>
      </c>
      <c r="G129" s="220">
        <f>SUM(G115:G128)</f>
        <v>4004.7000000000007</v>
      </c>
      <c r="H129" s="220">
        <f t="shared" ref="H129:J129" si="24">SUM(H115:H128)</f>
        <v>4467.0999999999995</v>
      </c>
      <c r="I129" s="220">
        <f t="shared" si="24"/>
        <v>4181.8</v>
      </c>
      <c r="J129" s="220">
        <f t="shared" si="24"/>
        <v>4469.8999999999996</v>
      </c>
      <c r="K129" s="936"/>
      <c r="L129" s="936"/>
      <c r="M129" s="936"/>
      <c r="N129" s="936"/>
      <c r="O129" s="506"/>
      <c r="P129" s="506"/>
      <c r="Q129" s="506"/>
      <c r="R129" s="29"/>
      <c r="S129" s="29"/>
    </row>
    <row r="130" spans="1:19" ht="15.75" x14ac:dyDescent="0.2">
      <c r="A130" s="95" t="s">
        <v>18</v>
      </c>
      <c r="B130" s="221" t="s">
        <v>7</v>
      </c>
      <c r="C130" s="694" t="s">
        <v>11</v>
      </c>
      <c r="D130" s="694"/>
      <c r="E130" s="694"/>
      <c r="F130" s="694"/>
      <c r="G130" s="222">
        <f t="shared" ref="G130" si="25">SUM(G129)</f>
        <v>4004.7000000000007</v>
      </c>
      <c r="H130" s="222">
        <f t="shared" ref="H130" si="26">SUM(H129)</f>
        <v>4467.0999999999995</v>
      </c>
      <c r="I130" s="222">
        <f t="shared" ref="I130" si="27">SUM(I129)</f>
        <v>4181.8</v>
      </c>
      <c r="J130" s="222">
        <f t="shared" ref="J130" si="28">SUM(J129)</f>
        <v>4469.8999999999996</v>
      </c>
      <c r="K130" s="707"/>
      <c r="L130" s="707"/>
      <c r="M130" s="707"/>
      <c r="N130" s="707"/>
      <c r="O130" s="506"/>
      <c r="P130" s="506"/>
      <c r="Q130" s="506"/>
      <c r="R130" s="29"/>
      <c r="S130" s="29"/>
    </row>
    <row r="131" spans="1:19" ht="48.75" customHeight="1" x14ac:dyDescent="0.2">
      <c r="A131" s="572" t="s">
        <v>18</v>
      </c>
      <c r="B131" s="579" t="s">
        <v>7</v>
      </c>
      <c r="C131" s="737" t="s">
        <v>18</v>
      </c>
      <c r="D131" s="746" t="s">
        <v>190</v>
      </c>
      <c r="E131" s="706" t="s">
        <v>166</v>
      </c>
      <c r="F131" s="525" t="s">
        <v>9</v>
      </c>
      <c r="G131" s="103">
        <v>50</v>
      </c>
      <c r="H131" s="121">
        <v>60.4</v>
      </c>
      <c r="I131" s="223">
        <v>104.9</v>
      </c>
      <c r="J131" s="223">
        <v>112.1</v>
      </c>
      <c r="K131" s="224" t="s">
        <v>298</v>
      </c>
      <c r="L131" s="210">
        <v>1000</v>
      </c>
      <c r="M131" s="210">
        <v>1200</v>
      </c>
      <c r="N131" s="210">
        <v>1200</v>
      </c>
      <c r="O131" s="507"/>
      <c r="P131" s="31"/>
      <c r="Q131" s="31"/>
    </row>
    <row r="132" spans="1:19" s="313" customFormat="1" ht="48.75" customHeight="1" x14ac:dyDescent="0.2">
      <c r="A132" s="572"/>
      <c r="B132" s="579"/>
      <c r="C132" s="737"/>
      <c r="D132" s="746"/>
      <c r="E132" s="706"/>
      <c r="F132" s="525" t="s">
        <v>9</v>
      </c>
      <c r="G132" s="412"/>
      <c r="H132" s="411">
        <v>39.5</v>
      </c>
      <c r="I132" s="223"/>
      <c r="J132" s="223"/>
      <c r="K132" s="224" t="s">
        <v>369</v>
      </c>
      <c r="L132" s="398">
        <v>100</v>
      </c>
      <c r="M132" s="210"/>
      <c r="N132" s="210"/>
    </row>
    <row r="133" spans="1:19" ht="14.25" customHeight="1" x14ac:dyDescent="0.2">
      <c r="A133" s="572"/>
      <c r="B133" s="579"/>
      <c r="C133" s="737"/>
      <c r="D133" s="746"/>
      <c r="E133" s="706"/>
      <c r="F133" s="125" t="s">
        <v>10</v>
      </c>
      <c r="G133" s="225">
        <f>SUM(G131:G132)</f>
        <v>50</v>
      </c>
      <c r="H133" s="225">
        <f t="shared" ref="H133:J133" si="29">SUM(H131:H132)</f>
        <v>99.9</v>
      </c>
      <c r="I133" s="225">
        <f t="shared" si="29"/>
        <v>104.9</v>
      </c>
      <c r="J133" s="225">
        <f t="shared" si="29"/>
        <v>112.1</v>
      </c>
      <c r="K133" s="602"/>
      <c r="L133" s="602"/>
      <c r="M133" s="602"/>
      <c r="N133" s="602"/>
    </row>
    <row r="134" spans="1:19" ht="15.75" x14ac:dyDescent="0.25">
      <c r="A134" s="187" t="s">
        <v>18</v>
      </c>
      <c r="B134" s="189" t="s">
        <v>7</v>
      </c>
      <c r="C134" s="747" t="s">
        <v>11</v>
      </c>
      <c r="D134" s="747"/>
      <c r="E134" s="747"/>
      <c r="F134" s="747"/>
      <c r="G134" s="208">
        <f t="shared" ref="G134" si="30">SUM(G133)</f>
        <v>50</v>
      </c>
      <c r="H134" s="208">
        <f t="shared" ref="H134" si="31">SUM(H133)</f>
        <v>99.9</v>
      </c>
      <c r="I134" s="208">
        <f t="shared" ref="I134" si="32">SUM(I133)</f>
        <v>104.9</v>
      </c>
      <c r="J134" s="208">
        <f t="shared" ref="J134" si="33">SUM(J133)</f>
        <v>112.1</v>
      </c>
      <c r="K134" s="632"/>
      <c r="L134" s="632"/>
      <c r="M134" s="632"/>
      <c r="N134" s="632"/>
    </row>
    <row r="135" spans="1:19" ht="15.75" x14ac:dyDescent="0.25">
      <c r="A135" s="187" t="s">
        <v>18</v>
      </c>
      <c r="B135" s="539" t="s">
        <v>13</v>
      </c>
      <c r="C135" s="539"/>
      <c r="D135" s="539"/>
      <c r="E135" s="539"/>
      <c r="F135" s="539"/>
      <c r="G135" s="209">
        <f>ABS(G130+G134)</f>
        <v>4054.7000000000007</v>
      </c>
      <c r="H135" s="209">
        <f>ABS(H130+H134)</f>
        <v>4566.9999999999991</v>
      </c>
      <c r="I135" s="209">
        <f t="shared" ref="I135" si="34">ABS(I130+I134)</f>
        <v>4286.7</v>
      </c>
      <c r="J135" s="209">
        <f t="shared" ref="J135" si="35">ABS(J130+J134)</f>
        <v>4582</v>
      </c>
      <c r="K135" s="537"/>
      <c r="L135" s="537"/>
      <c r="M135" s="537"/>
      <c r="N135" s="537"/>
    </row>
    <row r="136" spans="1:19" ht="18" customHeight="1" x14ac:dyDescent="0.2">
      <c r="A136" s="187" t="s">
        <v>19</v>
      </c>
      <c r="B136" s="553" t="s">
        <v>232</v>
      </c>
      <c r="C136" s="553"/>
      <c r="D136" s="553"/>
      <c r="E136" s="553"/>
      <c r="F136" s="553"/>
      <c r="G136" s="553"/>
      <c r="H136" s="553"/>
      <c r="I136" s="553"/>
      <c r="J136" s="553"/>
      <c r="K136" s="553"/>
      <c r="L136" s="553"/>
      <c r="M136" s="553"/>
      <c r="N136" s="553"/>
    </row>
    <row r="137" spans="1:19" ht="17.25" customHeight="1" x14ac:dyDescent="0.2">
      <c r="A137" s="187" t="s">
        <v>19</v>
      </c>
      <c r="B137" s="188" t="s">
        <v>7</v>
      </c>
      <c r="C137" s="699" t="s">
        <v>20</v>
      </c>
      <c r="D137" s="699"/>
      <c r="E137" s="699"/>
      <c r="F137" s="699"/>
      <c r="G137" s="699"/>
      <c r="H137" s="699"/>
      <c r="I137" s="699"/>
      <c r="J137" s="699"/>
      <c r="K137" s="699"/>
      <c r="L137" s="699"/>
      <c r="M137" s="699"/>
      <c r="N137" s="699"/>
    </row>
    <row r="138" spans="1:19" ht="12.75" customHeight="1" x14ac:dyDescent="0.2">
      <c r="A138" s="572" t="s">
        <v>19</v>
      </c>
      <c r="B138" s="579" t="s">
        <v>7</v>
      </c>
      <c r="C138" s="737" t="s">
        <v>7</v>
      </c>
      <c r="D138" s="740" t="s">
        <v>191</v>
      </c>
      <c r="E138" s="915" t="s">
        <v>207</v>
      </c>
      <c r="F138" s="693" t="s">
        <v>9</v>
      </c>
      <c r="G138" s="771">
        <v>73</v>
      </c>
      <c r="H138" s="716">
        <v>73</v>
      </c>
      <c r="I138" s="550">
        <v>78</v>
      </c>
      <c r="J138" s="550">
        <v>80</v>
      </c>
      <c r="K138" s="638" t="s">
        <v>299</v>
      </c>
      <c r="L138" s="603">
        <v>100</v>
      </c>
      <c r="M138" s="603">
        <v>100</v>
      </c>
      <c r="N138" s="603">
        <v>100</v>
      </c>
    </row>
    <row r="139" spans="1:19" ht="17.25" customHeight="1" x14ac:dyDescent="0.2">
      <c r="A139" s="572"/>
      <c r="B139" s="579"/>
      <c r="C139" s="737"/>
      <c r="D139" s="740"/>
      <c r="E139" s="916"/>
      <c r="F139" s="693"/>
      <c r="G139" s="771"/>
      <c r="H139" s="716"/>
      <c r="I139" s="550"/>
      <c r="J139" s="550"/>
      <c r="K139" s="638"/>
      <c r="L139" s="604"/>
      <c r="M139" s="603"/>
      <c r="N139" s="604"/>
    </row>
    <row r="140" spans="1:19" ht="49.5" customHeight="1" x14ac:dyDescent="0.2">
      <c r="A140" s="572"/>
      <c r="B140" s="579"/>
      <c r="C140" s="737"/>
      <c r="D140" s="740"/>
      <c r="E140" s="302">
        <v>12</v>
      </c>
      <c r="F140" s="524" t="s">
        <v>9</v>
      </c>
      <c r="G140" s="103"/>
      <c r="H140" s="102">
        <v>500</v>
      </c>
      <c r="I140" s="198">
        <v>523.20000000000005</v>
      </c>
      <c r="J140" s="198">
        <v>562.6</v>
      </c>
      <c r="K140" s="272" t="s">
        <v>167</v>
      </c>
      <c r="L140" s="300">
        <v>100</v>
      </c>
      <c r="M140" s="299">
        <v>100</v>
      </c>
      <c r="N140" s="300">
        <v>100</v>
      </c>
    </row>
    <row r="141" spans="1:19" ht="48.75" customHeight="1" x14ac:dyDescent="0.3">
      <c r="A141" s="572"/>
      <c r="B141" s="579"/>
      <c r="C141" s="737"/>
      <c r="D141" s="740"/>
      <c r="E141" s="741" t="s">
        <v>21</v>
      </c>
      <c r="F141" s="350" t="s">
        <v>268</v>
      </c>
      <c r="G141" s="298"/>
      <c r="H141" s="322">
        <v>150</v>
      </c>
      <c r="I141" s="297"/>
      <c r="J141" s="297"/>
      <c r="K141" s="332" t="s">
        <v>324</v>
      </c>
      <c r="L141" s="300">
        <v>17</v>
      </c>
      <c r="M141" s="299"/>
      <c r="N141" s="300"/>
      <c r="O141" s="305"/>
    </row>
    <row r="142" spans="1:19" ht="31.5" x14ac:dyDescent="0.25">
      <c r="A142" s="572"/>
      <c r="B142" s="579"/>
      <c r="C142" s="737"/>
      <c r="D142" s="740"/>
      <c r="E142" s="741"/>
      <c r="F142" s="114" t="s">
        <v>10</v>
      </c>
      <c r="G142" s="196">
        <f>SUM(G138:G141)</f>
        <v>73</v>
      </c>
      <c r="H142" s="196">
        <f t="shared" ref="H142:J142" si="36">SUM(H138:H141)</f>
        <v>723</v>
      </c>
      <c r="I142" s="196">
        <f t="shared" si="36"/>
        <v>601.20000000000005</v>
      </c>
      <c r="J142" s="196">
        <f t="shared" si="36"/>
        <v>642.6</v>
      </c>
      <c r="K142" s="715"/>
      <c r="L142" s="715"/>
      <c r="M142" s="715"/>
      <c r="N142" s="715"/>
    </row>
    <row r="143" spans="1:19" ht="15.75" x14ac:dyDescent="0.25">
      <c r="A143" s="187" t="s">
        <v>19</v>
      </c>
      <c r="B143" s="189" t="s">
        <v>7</v>
      </c>
      <c r="C143" s="226"/>
      <c r="D143" s="694" t="s">
        <v>11</v>
      </c>
      <c r="E143" s="694"/>
      <c r="F143" s="694"/>
      <c r="G143" s="227">
        <f t="shared" ref="G143:J143" si="37">SUM(G142)</f>
        <v>73</v>
      </c>
      <c r="H143" s="227">
        <f t="shared" si="37"/>
        <v>723</v>
      </c>
      <c r="I143" s="227">
        <f t="shared" si="37"/>
        <v>601.20000000000005</v>
      </c>
      <c r="J143" s="227">
        <f t="shared" si="37"/>
        <v>642.6</v>
      </c>
      <c r="K143" s="632"/>
      <c r="L143" s="632"/>
      <c r="M143" s="632"/>
      <c r="N143" s="632"/>
    </row>
    <row r="144" spans="1:19" ht="14.25" customHeight="1" x14ac:dyDescent="0.2">
      <c r="A144" s="187" t="s">
        <v>19</v>
      </c>
      <c r="B144" s="188" t="s">
        <v>12</v>
      </c>
      <c r="C144" s="809" t="s">
        <v>233</v>
      </c>
      <c r="D144" s="809"/>
      <c r="E144" s="809"/>
      <c r="F144" s="809"/>
      <c r="G144" s="809"/>
      <c r="H144" s="809"/>
      <c r="I144" s="809"/>
      <c r="J144" s="809"/>
      <c r="K144" s="809"/>
      <c r="L144" s="809"/>
      <c r="M144" s="809"/>
      <c r="N144" s="809"/>
    </row>
    <row r="145" spans="1:15" ht="43.5" customHeight="1" x14ac:dyDescent="0.2">
      <c r="A145" s="745" t="s">
        <v>19</v>
      </c>
      <c r="B145" s="579" t="s">
        <v>12</v>
      </c>
      <c r="C145" s="737" t="s">
        <v>21</v>
      </c>
      <c r="D145" s="536" t="s">
        <v>220</v>
      </c>
      <c r="E145" s="532" t="s">
        <v>253</v>
      </c>
      <c r="F145" s="360" t="s">
        <v>136</v>
      </c>
      <c r="G145" s="118">
        <v>340</v>
      </c>
      <c r="H145" s="126">
        <v>667</v>
      </c>
      <c r="I145" s="118">
        <v>910</v>
      </c>
      <c r="J145" s="118"/>
      <c r="K145" s="127" t="s">
        <v>53</v>
      </c>
      <c r="L145" s="128">
        <v>1</v>
      </c>
      <c r="M145" s="128">
        <v>1</v>
      </c>
      <c r="N145" s="128"/>
    </row>
    <row r="146" spans="1:15" ht="31.5" customHeight="1" x14ac:dyDescent="0.25">
      <c r="A146" s="745"/>
      <c r="B146" s="579"/>
      <c r="C146" s="737"/>
      <c r="D146" s="536"/>
      <c r="E146" s="532"/>
      <c r="F146" s="352" t="s">
        <v>10</v>
      </c>
      <c r="G146" s="196">
        <f t="shared" ref="G146:J146" si="38">SUM(G145)</f>
        <v>340</v>
      </c>
      <c r="H146" s="196">
        <f t="shared" si="38"/>
        <v>667</v>
      </c>
      <c r="I146" s="196">
        <f t="shared" si="38"/>
        <v>910</v>
      </c>
      <c r="J146" s="196">
        <f t="shared" si="38"/>
        <v>0</v>
      </c>
      <c r="K146" s="599"/>
      <c r="L146" s="600"/>
      <c r="M146" s="600"/>
      <c r="N146" s="601"/>
    </row>
    <row r="147" spans="1:15" ht="39.75" customHeight="1" x14ac:dyDescent="0.2">
      <c r="A147" s="572" t="s">
        <v>19</v>
      </c>
      <c r="B147" s="754" t="s">
        <v>12</v>
      </c>
      <c r="C147" s="739" t="s">
        <v>24</v>
      </c>
      <c r="D147" s="536" t="s">
        <v>219</v>
      </c>
      <c r="E147" s="804" t="s">
        <v>254</v>
      </c>
      <c r="F147" s="667" t="s">
        <v>136</v>
      </c>
      <c r="G147" s="742">
        <v>1900</v>
      </c>
      <c r="H147" s="717"/>
      <c r="I147" s="787"/>
      <c r="J147" s="787"/>
      <c r="K147" s="219" t="s">
        <v>325</v>
      </c>
      <c r="L147" s="120">
        <v>100</v>
      </c>
      <c r="M147" s="120"/>
      <c r="N147" s="120"/>
    </row>
    <row r="148" spans="1:15" ht="27.75" customHeight="1" x14ac:dyDescent="0.2">
      <c r="A148" s="572"/>
      <c r="B148" s="754"/>
      <c r="C148" s="739"/>
      <c r="D148" s="536"/>
      <c r="E148" s="804"/>
      <c r="F148" s="667"/>
      <c r="G148" s="742"/>
      <c r="H148" s="717"/>
      <c r="I148" s="787"/>
      <c r="J148" s="787"/>
      <c r="K148" s="230" t="s">
        <v>327</v>
      </c>
      <c r="L148" s="229">
        <v>1</v>
      </c>
      <c r="M148" s="229"/>
      <c r="N148" s="229"/>
    </row>
    <row r="149" spans="1:15" ht="3.75" customHeight="1" x14ac:dyDescent="0.2">
      <c r="A149" s="572"/>
      <c r="B149" s="754"/>
      <c r="C149" s="739"/>
      <c r="D149" s="536"/>
      <c r="E149" s="804"/>
      <c r="F149" s="667"/>
      <c r="G149" s="742"/>
      <c r="H149" s="717"/>
      <c r="I149" s="787"/>
      <c r="J149" s="787"/>
      <c r="K149" s="772" t="s">
        <v>328</v>
      </c>
      <c r="L149" s="597">
        <v>50</v>
      </c>
      <c r="M149" s="597"/>
      <c r="N149" s="827"/>
    </row>
    <row r="150" spans="1:15" ht="39" customHeight="1" x14ac:dyDescent="0.2">
      <c r="A150" s="572"/>
      <c r="B150" s="754"/>
      <c r="C150" s="739"/>
      <c r="D150" s="536"/>
      <c r="E150" s="804"/>
      <c r="F150" s="357" t="s">
        <v>151</v>
      </c>
      <c r="G150" s="118">
        <v>80</v>
      </c>
      <c r="H150" s="126">
        <v>50</v>
      </c>
      <c r="I150" s="129"/>
      <c r="J150" s="129"/>
      <c r="K150" s="772"/>
      <c r="L150" s="598"/>
      <c r="M150" s="598"/>
      <c r="N150" s="827"/>
    </row>
    <row r="151" spans="1:15" ht="32.25" customHeight="1" x14ac:dyDescent="0.2">
      <c r="A151" s="572"/>
      <c r="B151" s="754"/>
      <c r="C151" s="739"/>
      <c r="D151" s="536"/>
      <c r="E151" s="804"/>
      <c r="F151" s="357" t="s">
        <v>145</v>
      </c>
      <c r="G151" s="118"/>
      <c r="H151" s="497">
        <v>351.1</v>
      </c>
      <c r="I151" s="129"/>
      <c r="J151" s="129"/>
      <c r="K151" s="230" t="s">
        <v>169</v>
      </c>
      <c r="L151" s="229">
        <v>100</v>
      </c>
      <c r="M151" s="229"/>
      <c r="N151" s="229"/>
      <c r="O151" s="501"/>
    </row>
    <row r="152" spans="1:15" ht="28.5" customHeight="1" x14ac:dyDescent="0.2">
      <c r="A152" s="572"/>
      <c r="B152" s="754"/>
      <c r="C152" s="739"/>
      <c r="D152" s="536"/>
      <c r="E152" s="804"/>
      <c r="F152" s="361" t="s">
        <v>9</v>
      </c>
      <c r="G152" s="118">
        <v>1042.9000000000001</v>
      </c>
      <c r="H152" s="126">
        <v>16</v>
      </c>
      <c r="I152" s="130"/>
      <c r="J152" s="130"/>
      <c r="K152" s="231" t="s">
        <v>326</v>
      </c>
      <c r="L152" s="824"/>
      <c r="M152" s="825"/>
      <c r="N152" s="826"/>
    </row>
    <row r="153" spans="1:15" ht="31.5" customHeight="1" x14ac:dyDescent="0.25">
      <c r="A153" s="572"/>
      <c r="B153" s="754"/>
      <c r="C153" s="739"/>
      <c r="D153" s="536"/>
      <c r="E153" s="804"/>
      <c r="F153" s="358" t="s">
        <v>10</v>
      </c>
      <c r="G153" s="196">
        <f>SUM(G147:G152)</f>
        <v>3022.9</v>
      </c>
      <c r="H153" s="196">
        <f>SUM(H147:H152)</f>
        <v>417.1</v>
      </c>
      <c r="I153" s="196">
        <f>SUM(I147:I152)</f>
        <v>0</v>
      </c>
      <c r="J153" s="196">
        <f>SUM(J147:J152)</f>
        <v>0</v>
      </c>
      <c r="K153" s="599"/>
      <c r="L153" s="600"/>
      <c r="M153" s="600"/>
      <c r="N153" s="601"/>
    </row>
    <row r="154" spans="1:15" ht="32.25" customHeight="1" x14ac:dyDescent="0.2">
      <c r="A154" s="572" t="s">
        <v>19</v>
      </c>
      <c r="B154" s="579" t="s">
        <v>12</v>
      </c>
      <c r="C154" s="737" t="s">
        <v>76</v>
      </c>
      <c r="D154" s="738" t="s">
        <v>218</v>
      </c>
      <c r="E154" s="531" t="s">
        <v>154</v>
      </c>
      <c r="F154" s="353" t="s">
        <v>9</v>
      </c>
      <c r="G154" s="142"/>
      <c r="H154" s="232"/>
      <c r="I154" s="112">
        <v>78.8</v>
      </c>
      <c r="J154" s="112"/>
      <c r="K154" s="131" t="s">
        <v>328</v>
      </c>
      <c r="L154" s="132"/>
      <c r="M154" s="132">
        <v>2</v>
      </c>
      <c r="N154" s="132"/>
    </row>
    <row r="155" spans="1:15" ht="33" customHeight="1" x14ac:dyDescent="0.2">
      <c r="A155" s="572"/>
      <c r="B155" s="579"/>
      <c r="C155" s="737"/>
      <c r="D155" s="738"/>
      <c r="E155" s="531"/>
      <c r="F155" s="353" t="s">
        <v>151</v>
      </c>
      <c r="G155" s="142"/>
      <c r="H155" s="232"/>
      <c r="I155" s="112">
        <v>1158.5</v>
      </c>
      <c r="J155" s="112"/>
      <c r="K155" s="131" t="s">
        <v>77</v>
      </c>
      <c r="L155" s="132"/>
      <c r="M155" s="132">
        <v>1</v>
      </c>
      <c r="N155" s="132"/>
    </row>
    <row r="156" spans="1:15" ht="28.5" x14ac:dyDescent="0.25">
      <c r="A156" s="572"/>
      <c r="B156" s="579"/>
      <c r="C156" s="737"/>
      <c r="D156" s="738"/>
      <c r="E156" s="531"/>
      <c r="F156" s="358" t="s">
        <v>10</v>
      </c>
      <c r="G156" s="196">
        <f t="shared" ref="G156" si="39">SUM(G154:G155)</f>
        <v>0</v>
      </c>
      <c r="H156" s="196">
        <f t="shared" ref="H156" si="40">SUM(H154:H155)</f>
        <v>0</v>
      </c>
      <c r="I156" s="196">
        <f t="shared" ref="I156" si="41">SUM(I154:I155)</f>
        <v>1237.3</v>
      </c>
      <c r="J156" s="196">
        <f t="shared" ref="J156" si="42">SUM(J154:J155)</f>
        <v>0</v>
      </c>
      <c r="K156" s="133"/>
      <c r="L156" s="133"/>
      <c r="M156" s="133"/>
      <c r="N156" s="133"/>
    </row>
    <row r="157" spans="1:15" ht="33.75" customHeight="1" x14ac:dyDescent="0.2">
      <c r="A157" s="572" t="s">
        <v>19</v>
      </c>
      <c r="B157" s="579" t="s">
        <v>12</v>
      </c>
      <c r="C157" s="737" t="s">
        <v>25</v>
      </c>
      <c r="D157" s="914" t="s">
        <v>217</v>
      </c>
      <c r="E157" s="532" t="s">
        <v>255</v>
      </c>
      <c r="F157" s="362" t="s">
        <v>136</v>
      </c>
      <c r="G157" s="103">
        <v>349</v>
      </c>
      <c r="H157" s="102"/>
      <c r="I157" s="233"/>
      <c r="J157" s="233"/>
      <c r="K157" s="234" t="s">
        <v>329</v>
      </c>
      <c r="L157" s="594"/>
      <c r="M157" s="595"/>
      <c r="N157" s="596"/>
    </row>
    <row r="158" spans="1:15" ht="30" customHeight="1" x14ac:dyDescent="0.2">
      <c r="A158" s="572"/>
      <c r="B158" s="579"/>
      <c r="C158" s="737"/>
      <c r="D158" s="914"/>
      <c r="E158" s="532"/>
      <c r="F158" s="350" t="s">
        <v>9</v>
      </c>
      <c r="G158" s="236"/>
      <c r="H158" s="235"/>
      <c r="I158" s="236"/>
      <c r="J158" s="236"/>
      <c r="K158" s="272" t="s">
        <v>330</v>
      </c>
      <c r="L158" s="594"/>
      <c r="M158" s="595"/>
      <c r="N158" s="596"/>
    </row>
    <row r="159" spans="1:15" ht="28.5" x14ac:dyDescent="0.25">
      <c r="A159" s="572"/>
      <c r="B159" s="579"/>
      <c r="C159" s="737"/>
      <c r="D159" s="914"/>
      <c r="E159" s="532"/>
      <c r="F159" s="352" t="s">
        <v>10</v>
      </c>
      <c r="G159" s="196">
        <f>SUM(G157:G158)</f>
        <v>349</v>
      </c>
      <c r="H159" s="196">
        <f>SUM(H157:H158)</f>
        <v>0</v>
      </c>
      <c r="I159" s="196">
        <f>SUM(I157:I158)</f>
        <v>0</v>
      </c>
      <c r="J159" s="196">
        <f>SUM(J157:J158)</f>
        <v>0</v>
      </c>
      <c r="K159" s="715"/>
      <c r="L159" s="715"/>
      <c r="M159" s="715"/>
      <c r="N159" s="715"/>
    </row>
    <row r="160" spans="1:15" ht="39.75" customHeight="1" x14ac:dyDescent="0.2">
      <c r="A160" s="572" t="s">
        <v>19</v>
      </c>
      <c r="B160" s="579" t="s">
        <v>12</v>
      </c>
      <c r="C160" s="617" t="s">
        <v>26</v>
      </c>
      <c r="D160" s="638" t="s">
        <v>234</v>
      </c>
      <c r="E160" s="531" t="s">
        <v>125</v>
      </c>
      <c r="F160" s="363" t="s">
        <v>136</v>
      </c>
      <c r="G160" s="142"/>
      <c r="H160" s="216"/>
      <c r="I160" s="112">
        <v>1000</v>
      </c>
      <c r="J160" s="112"/>
      <c r="K160" s="213" t="s">
        <v>331</v>
      </c>
      <c r="L160" s="237">
        <v>40</v>
      </c>
      <c r="M160" s="237">
        <v>60</v>
      </c>
      <c r="N160" s="237"/>
    </row>
    <row r="161" spans="1:17" ht="28.5" x14ac:dyDescent="0.25">
      <c r="A161" s="572"/>
      <c r="B161" s="579"/>
      <c r="C161" s="617"/>
      <c r="D161" s="638"/>
      <c r="E161" s="531"/>
      <c r="F161" s="358" t="s">
        <v>10</v>
      </c>
      <c r="G161" s="196">
        <f t="shared" ref="G161:J161" si="43">SUM(G160)</f>
        <v>0</v>
      </c>
      <c r="H161" s="196">
        <f t="shared" si="43"/>
        <v>0</v>
      </c>
      <c r="I161" s="196">
        <f t="shared" si="43"/>
        <v>1000</v>
      </c>
      <c r="J161" s="196">
        <f t="shared" si="43"/>
        <v>0</v>
      </c>
      <c r="K161" s="675"/>
      <c r="L161" s="675"/>
      <c r="M161" s="675"/>
      <c r="N161" s="675"/>
    </row>
    <row r="162" spans="1:17" ht="36.75" customHeight="1" x14ac:dyDescent="0.2">
      <c r="A162" s="572" t="s">
        <v>19</v>
      </c>
      <c r="B162" s="579" t="s">
        <v>12</v>
      </c>
      <c r="C162" s="617" t="s">
        <v>27</v>
      </c>
      <c r="D162" s="913" t="s">
        <v>235</v>
      </c>
      <c r="E162" s="532" t="s">
        <v>256</v>
      </c>
      <c r="F162" s="357" t="s">
        <v>136</v>
      </c>
      <c r="G162" s="236">
        <v>300</v>
      </c>
      <c r="H162" s="235">
        <v>767</v>
      </c>
      <c r="I162" s="236">
        <v>700</v>
      </c>
      <c r="J162" s="236"/>
      <c r="K162" s="213" t="s">
        <v>331</v>
      </c>
      <c r="L162" s="128">
        <v>40</v>
      </c>
      <c r="M162" s="128">
        <v>40</v>
      </c>
      <c r="N162" s="128"/>
    </row>
    <row r="163" spans="1:17" ht="25.5" customHeight="1" x14ac:dyDescent="0.25">
      <c r="A163" s="572"/>
      <c r="B163" s="579"/>
      <c r="C163" s="617"/>
      <c r="D163" s="913"/>
      <c r="E163" s="532"/>
      <c r="F163" s="352" t="s">
        <v>10</v>
      </c>
      <c r="G163" s="196">
        <f>SUM(G162:G162)</f>
        <v>300</v>
      </c>
      <c r="H163" s="196">
        <f>SUM(H162:H162)</f>
        <v>767</v>
      </c>
      <c r="I163" s="196">
        <f>SUM(I162:I162)</f>
        <v>700</v>
      </c>
      <c r="J163" s="196">
        <f>SUM(J162:J162)</f>
        <v>0</v>
      </c>
      <c r="K163" s="591"/>
      <c r="L163" s="591"/>
      <c r="M163" s="591"/>
      <c r="N163" s="591"/>
    </row>
    <row r="164" spans="1:17" ht="54" customHeight="1" x14ac:dyDescent="0.2">
      <c r="A164" s="572" t="s">
        <v>19</v>
      </c>
      <c r="B164" s="579" t="s">
        <v>12</v>
      </c>
      <c r="C164" s="617" t="s">
        <v>28</v>
      </c>
      <c r="D164" s="536" t="s">
        <v>236</v>
      </c>
      <c r="E164" s="531" t="s">
        <v>155</v>
      </c>
      <c r="F164" s="364" t="s">
        <v>136</v>
      </c>
      <c r="G164" s="267"/>
      <c r="H164" s="238"/>
      <c r="I164" s="239"/>
      <c r="J164" s="239"/>
      <c r="K164" s="240" t="s">
        <v>332</v>
      </c>
      <c r="L164" s="283">
        <v>20</v>
      </c>
      <c r="M164" s="137"/>
      <c r="N164" s="137"/>
    </row>
    <row r="165" spans="1:17" ht="15.75" customHeight="1" x14ac:dyDescent="0.25">
      <c r="A165" s="572"/>
      <c r="B165" s="579"/>
      <c r="C165" s="617"/>
      <c r="D165" s="536"/>
      <c r="E165" s="531"/>
      <c r="F165" s="358" t="s">
        <v>10</v>
      </c>
      <c r="G165" s="196">
        <f t="shared" ref="G165:J165" si="44">SUM(G164)</f>
        <v>0</v>
      </c>
      <c r="H165" s="196">
        <f t="shared" si="44"/>
        <v>0</v>
      </c>
      <c r="I165" s="196">
        <f t="shared" si="44"/>
        <v>0</v>
      </c>
      <c r="J165" s="196">
        <f t="shared" si="44"/>
        <v>0</v>
      </c>
      <c r="K165" s="912"/>
      <c r="L165" s="912"/>
      <c r="M165" s="912"/>
      <c r="N165" s="912"/>
    </row>
    <row r="166" spans="1:17" ht="21" customHeight="1" x14ac:dyDescent="0.2">
      <c r="A166" s="572" t="s">
        <v>19</v>
      </c>
      <c r="B166" s="579" t="s">
        <v>12</v>
      </c>
      <c r="C166" s="617" t="s">
        <v>29</v>
      </c>
      <c r="D166" s="664" t="s">
        <v>192</v>
      </c>
      <c r="E166" s="532" t="s">
        <v>257</v>
      </c>
      <c r="F166" s="365" t="s">
        <v>9</v>
      </c>
      <c r="G166" s="103">
        <v>80</v>
      </c>
      <c r="H166" s="406"/>
      <c r="I166" s="405"/>
      <c r="J166" s="405"/>
      <c r="K166" s="730" t="s">
        <v>333</v>
      </c>
      <c r="L166" s="728"/>
      <c r="M166" s="592"/>
      <c r="N166" s="729"/>
    </row>
    <row r="167" spans="1:17" ht="50.25" customHeight="1" x14ac:dyDescent="0.2">
      <c r="A167" s="572"/>
      <c r="B167" s="579"/>
      <c r="C167" s="617"/>
      <c r="D167" s="664"/>
      <c r="E167" s="532"/>
      <c r="F167" s="357" t="s">
        <v>136</v>
      </c>
      <c r="G167" s="236"/>
      <c r="H167" s="235"/>
      <c r="I167" s="141"/>
      <c r="J167" s="141"/>
      <c r="K167" s="730"/>
      <c r="L167" s="728"/>
      <c r="M167" s="593"/>
      <c r="N167" s="729"/>
    </row>
    <row r="168" spans="1:17" ht="57.75" customHeight="1" x14ac:dyDescent="0.2">
      <c r="A168" s="572"/>
      <c r="B168" s="579"/>
      <c r="C168" s="617"/>
      <c r="D168" s="664"/>
      <c r="E168" s="532"/>
      <c r="F168" s="704" t="s">
        <v>9</v>
      </c>
      <c r="G168" s="814"/>
      <c r="H168" s="812">
        <v>41</v>
      </c>
      <c r="I168" s="816">
        <v>69</v>
      </c>
      <c r="J168" s="816"/>
      <c r="K168" s="329" t="s">
        <v>365</v>
      </c>
      <c r="L168" s="315">
        <v>1</v>
      </c>
      <c r="M168" s="314"/>
      <c r="N168" s="316"/>
      <c r="O168" s="508"/>
      <c r="Q168" s="313"/>
    </row>
    <row r="169" spans="1:17" ht="36" customHeight="1" x14ac:dyDescent="0.2">
      <c r="A169" s="572"/>
      <c r="B169" s="579"/>
      <c r="C169" s="617"/>
      <c r="D169" s="664"/>
      <c r="E169" s="532"/>
      <c r="F169" s="704"/>
      <c r="G169" s="815"/>
      <c r="H169" s="813"/>
      <c r="I169" s="817"/>
      <c r="J169" s="817"/>
      <c r="K169" s="326" t="s">
        <v>163</v>
      </c>
      <c r="L169" s="315"/>
      <c r="M169" s="314">
        <v>1</v>
      </c>
      <c r="N169" s="316"/>
      <c r="O169" s="465"/>
    </row>
    <row r="170" spans="1:17" ht="41.25" customHeight="1" x14ac:dyDescent="0.2">
      <c r="A170" s="572"/>
      <c r="B170" s="579"/>
      <c r="C170" s="617"/>
      <c r="D170" s="664"/>
      <c r="E170" s="532"/>
      <c r="F170" s="704"/>
      <c r="G170" s="317">
        <v>22</v>
      </c>
      <c r="H170" s="319"/>
      <c r="I170" s="816"/>
      <c r="J170" s="816"/>
      <c r="K170" s="326" t="s">
        <v>334</v>
      </c>
      <c r="L170" s="136"/>
      <c r="M170" s="136"/>
      <c r="N170" s="137"/>
    </row>
    <row r="171" spans="1:17" ht="44.25" customHeight="1" x14ac:dyDescent="0.2">
      <c r="A171" s="572"/>
      <c r="B171" s="579"/>
      <c r="C171" s="617"/>
      <c r="D171" s="664"/>
      <c r="E171" s="532"/>
      <c r="F171" s="365" t="s">
        <v>9</v>
      </c>
      <c r="G171" s="236">
        <v>7</v>
      </c>
      <c r="H171" s="320"/>
      <c r="I171" s="817"/>
      <c r="J171" s="817"/>
      <c r="K171" s="326" t="s">
        <v>335</v>
      </c>
      <c r="L171" s="107"/>
      <c r="M171" s="136"/>
      <c r="N171" s="137"/>
      <c r="O171" s="35"/>
    </row>
    <row r="172" spans="1:17" ht="58.5" customHeight="1" x14ac:dyDescent="0.2">
      <c r="A172" s="572"/>
      <c r="B172" s="579"/>
      <c r="C172" s="617"/>
      <c r="D172" s="664"/>
      <c r="E172" s="532"/>
      <c r="F172" s="357" t="s">
        <v>145</v>
      </c>
      <c r="G172" s="236">
        <v>17</v>
      </c>
      <c r="H172" s="246">
        <v>10</v>
      </c>
      <c r="I172" s="141"/>
      <c r="J172" s="141"/>
      <c r="K172" s="326" t="s">
        <v>336</v>
      </c>
      <c r="L172" s="338">
        <v>100</v>
      </c>
      <c r="M172" s="283"/>
      <c r="N172" s="283"/>
    </row>
    <row r="173" spans="1:17" ht="101.25" customHeight="1" x14ac:dyDescent="0.2">
      <c r="A173" s="572"/>
      <c r="B173" s="579"/>
      <c r="C173" s="617"/>
      <c r="D173" s="664"/>
      <c r="E173" s="532"/>
      <c r="F173" s="357" t="s">
        <v>151</v>
      </c>
      <c r="G173" s="236"/>
      <c r="H173" s="235"/>
      <c r="I173" s="141">
        <v>1393.8</v>
      </c>
      <c r="J173" s="141">
        <v>1737.7</v>
      </c>
      <c r="K173" s="138" t="s">
        <v>337</v>
      </c>
      <c r="L173" s="108"/>
      <c r="M173" s="283">
        <v>1</v>
      </c>
      <c r="N173" s="283">
        <v>1</v>
      </c>
    </row>
    <row r="174" spans="1:17" ht="29.25" customHeight="1" x14ac:dyDescent="0.25">
      <c r="A174" s="572"/>
      <c r="B174" s="579"/>
      <c r="C174" s="617"/>
      <c r="D174" s="664"/>
      <c r="E174" s="532"/>
      <c r="F174" s="352" t="s">
        <v>10</v>
      </c>
      <c r="G174" s="106">
        <f>SUM(G166:G173)</f>
        <v>126</v>
      </c>
      <c r="H174" s="106">
        <f t="shared" ref="H174:J174" si="45">SUM(H166:H173)</f>
        <v>51</v>
      </c>
      <c r="I174" s="106">
        <f t="shared" si="45"/>
        <v>1462.8</v>
      </c>
      <c r="J174" s="106">
        <f t="shared" si="45"/>
        <v>1737.7</v>
      </c>
      <c r="K174" s="591"/>
      <c r="L174" s="591"/>
      <c r="M174" s="591"/>
      <c r="N174" s="591"/>
    </row>
    <row r="175" spans="1:17" ht="40.5" customHeight="1" x14ac:dyDescent="0.2">
      <c r="A175" s="572" t="s">
        <v>19</v>
      </c>
      <c r="B175" s="743" t="s">
        <v>12</v>
      </c>
      <c r="C175" s="744" t="s">
        <v>78</v>
      </c>
      <c r="D175" s="664" t="s">
        <v>193</v>
      </c>
      <c r="E175" s="532" t="s">
        <v>123</v>
      </c>
      <c r="F175" s="367" t="s">
        <v>145</v>
      </c>
      <c r="G175" s="155">
        <v>266</v>
      </c>
      <c r="H175" s="154"/>
      <c r="I175" s="241"/>
      <c r="J175" s="241"/>
      <c r="K175" s="708" t="s">
        <v>338</v>
      </c>
      <c r="L175" s="769"/>
      <c r="M175" s="822"/>
      <c r="N175" s="822"/>
    </row>
    <row r="176" spans="1:17" ht="45" customHeight="1" x14ac:dyDescent="0.2">
      <c r="A176" s="572"/>
      <c r="B176" s="743"/>
      <c r="C176" s="744"/>
      <c r="D176" s="664"/>
      <c r="E176" s="532"/>
      <c r="F176" s="366" t="s">
        <v>9</v>
      </c>
      <c r="G176" s="155">
        <v>82.2</v>
      </c>
      <c r="H176" s="154"/>
      <c r="I176" s="155"/>
      <c r="J176" s="241"/>
      <c r="K176" s="708"/>
      <c r="L176" s="770"/>
      <c r="M176" s="822"/>
      <c r="N176" s="822"/>
    </row>
    <row r="177" spans="1:21" ht="54" customHeight="1" x14ac:dyDescent="0.25">
      <c r="A177" s="572"/>
      <c r="B177" s="743"/>
      <c r="C177" s="744"/>
      <c r="D177" s="664"/>
      <c r="E177" s="532"/>
      <c r="F177" s="705" t="s">
        <v>9</v>
      </c>
      <c r="G177" s="725"/>
      <c r="H177" s="766">
        <v>233.6</v>
      </c>
      <c r="I177" s="724">
        <v>400</v>
      </c>
      <c r="J177" s="725"/>
      <c r="K177" s="138" t="s">
        <v>339</v>
      </c>
      <c r="L177" s="199">
        <v>100</v>
      </c>
      <c r="M177" s="243"/>
      <c r="N177" s="244"/>
      <c r="O177" s="493"/>
      <c r="P177" s="11"/>
      <c r="Q177" s="11"/>
      <c r="R177" s="11"/>
      <c r="S177" s="11"/>
      <c r="T177" s="11"/>
      <c r="U177" s="11"/>
    </row>
    <row r="178" spans="1:21" ht="42" customHeight="1" x14ac:dyDescent="0.25">
      <c r="A178" s="572"/>
      <c r="B178" s="743"/>
      <c r="C178" s="744"/>
      <c r="D178" s="664"/>
      <c r="E178" s="532"/>
      <c r="F178" s="705"/>
      <c r="G178" s="726"/>
      <c r="H178" s="767"/>
      <c r="I178" s="724"/>
      <c r="J178" s="726"/>
      <c r="K178" s="139" t="s">
        <v>177</v>
      </c>
      <c r="L178" s="101"/>
      <c r="M178" s="243">
        <v>1</v>
      </c>
      <c r="N178" s="244"/>
      <c r="O178" s="509"/>
    </row>
    <row r="179" spans="1:21" ht="38.25" customHeight="1" x14ac:dyDescent="0.25">
      <c r="A179" s="572"/>
      <c r="B179" s="743"/>
      <c r="C179" s="744"/>
      <c r="D179" s="664"/>
      <c r="E179" s="532"/>
      <c r="F179" s="705"/>
      <c r="G179" s="727"/>
      <c r="H179" s="768"/>
      <c r="I179" s="724"/>
      <c r="J179" s="727"/>
      <c r="K179" s="140" t="s">
        <v>340</v>
      </c>
      <c r="L179" s="101"/>
      <c r="M179" s="243">
        <v>100</v>
      </c>
      <c r="N179" s="244"/>
    </row>
    <row r="180" spans="1:21" ht="28.5" x14ac:dyDescent="0.25">
      <c r="A180" s="572"/>
      <c r="B180" s="743"/>
      <c r="C180" s="744"/>
      <c r="D180" s="664"/>
      <c r="E180" s="532"/>
      <c r="F180" s="352" t="s">
        <v>10</v>
      </c>
      <c r="G180" s="106">
        <f t="shared" ref="G180:J180" si="46">SUM(G175:G179)</f>
        <v>348.2</v>
      </c>
      <c r="H180" s="106">
        <f t="shared" si="46"/>
        <v>233.6</v>
      </c>
      <c r="I180" s="106">
        <f t="shared" si="46"/>
        <v>400</v>
      </c>
      <c r="J180" s="106">
        <f t="shared" si="46"/>
        <v>0</v>
      </c>
      <c r="K180" s="783"/>
      <c r="L180" s="784"/>
      <c r="M180" s="784"/>
      <c r="N180" s="785"/>
      <c r="O180" s="493"/>
      <c r="P180" s="11"/>
      <c r="Q180" s="11"/>
    </row>
    <row r="181" spans="1:21" ht="15.75" customHeight="1" x14ac:dyDescent="0.2">
      <c r="A181" s="572" t="s">
        <v>19</v>
      </c>
      <c r="B181" s="579" t="s">
        <v>12</v>
      </c>
      <c r="C181" s="617" t="s">
        <v>79</v>
      </c>
      <c r="D181" s="538" t="s">
        <v>194</v>
      </c>
      <c r="E181" s="532" t="s">
        <v>123</v>
      </c>
      <c r="F181" s="366" t="s">
        <v>9</v>
      </c>
      <c r="G181" s="155">
        <v>20</v>
      </c>
      <c r="H181" s="154"/>
      <c r="I181" s="155"/>
      <c r="J181" s="155"/>
      <c r="K181" s="722" t="s">
        <v>263</v>
      </c>
      <c r="L181" s="709"/>
      <c r="M181" s="710"/>
      <c r="N181" s="711"/>
      <c r="O181" s="493"/>
      <c r="P181" s="11"/>
      <c r="Q181" s="11"/>
    </row>
    <row r="182" spans="1:21" ht="66" customHeight="1" x14ac:dyDescent="0.2">
      <c r="A182" s="572"/>
      <c r="B182" s="579"/>
      <c r="C182" s="617"/>
      <c r="D182" s="538"/>
      <c r="E182" s="532"/>
      <c r="F182" s="367" t="s">
        <v>145</v>
      </c>
      <c r="G182" s="155">
        <v>9.9</v>
      </c>
      <c r="H182" s="154"/>
      <c r="I182" s="155"/>
      <c r="J182" s="155"/>
      <c r="K182" s="723"/>
      <c r="L182" s="712"/>
      <c r="M182" s="713"/>
      <c r="N182" s="714"/>
      <c r="O182" s="493"/>
      <c r="P182" s="11"/>
      <c r="Q182" s="11"/>
      <c r="T182" s="31"/>
    </row>
    <row r="183" spans="1:21" ht="26.25" customHeight="1" x14ac:dyDescent="0.25">
      <c r="A183" s="572"/>
      <c r="B183" s="579"/>
      <c r="C183" s="617"/>
      <c r="D183" s="538"/>
      <c r="E183" s="532"/>
      <c r="F183" s="352" t="s">
        <v>10</v>
      </c>
      <c r="G183" s="106">
        <f>SUM(G181:G182)</f>
        <v>29.9</v>
      </c>
      <c r="H183" s="106">
        <f t="shared" ref="H183:J183" si="47">SUM(H181:H182)</f>
        <v>0</v>
      </c>
      <c r="I183" s="106">
        <f t="shared" si="47"/>
        <v>0</v>
      </c>
      <c r="J183" s="106">
        <f t="shared" si="47"/>
        <v>0</v>
      </c>
      <c r="K183" s="245"/>
      <c r="L183" s="245"/>
      <c r="M183" s="245"/>
      <c r="N183" s="245"/>
      <c r="O183" s="493"/>
      <c r="P183" s="11"/>
      <c r="Q183" s="11"/>
    </row>
    <row r="184" spans="1:21" ht="46.5" customHeight="1" x14ac:dyDescent="0.2">
      <c r="A184" s="572" t="s">
        <v>19</v>
      </c>
      <c r="B184" s="579" t="s">
        <v>12</v>
      </c>
      <c r="C184" s="617" t="s">
        <v>80</v>
      </c>
      <c r="D184" s="538" t="s">
        <v>195</v>
      </c>
      <c r="E184" s="532" t="s">
        <v>123</v>
      </c>
      <c r="F184" s="353" t="s">
        <v>151</v>
      </c>
      <c r="G184" s="241"/>
      <c r="H184" s="242"/>
      <c r="I184" s="155">
        <v>626.20000000000005</v>
      </c>
      <c r="J184" s="155">
        <v>3548.1</v>
      </c>
      <c r="K184" s="138" t="s">
        <v>341</v>
      </c>
      <c r="L184" s="243"/>
      <c r="M184" s="243">
        <v>1</v>
      </c>
      <c r="N184" s="243">
        <v>1</v>
      </c>
    </row>
    <row r="185" spans="1:21" ht="13.5" customHeight="1" x14ac:dyDescent="0.25">
      <c r="A185" s="572"/>
      <c r="B185" s="579"/>
      <c r="C185" s="617"/>
      <c r="D185" s="538"/>
      <c r="E185" s="532"/>
      <c r="F185" s="352" t="s">
        <v>10</v>
      </c>
      <c r="G185" s="106">
        <f t="shared" ref="G185:H185" si="48">SUM(G184)</f>
        <v>0</v>
      </c>
      <c r="H185" s="106">
        <f t="shared" si="48"/>
        <v>0</v>
      </c>
      <c r="I185" s="106">
        <f>SUM(I184)</f>
        <v>626.20000000000005</v>
      </c>
      <c r="J185" s="106">
        <f>SUM(J184)</f>
        <v>3548.1</v>
      </c>
      <c r="K185" s="245"/>
      <c r="L185" s="245"/>
      <c r="M185" s="245"/>
      <c r="N185" s="245"/>
    </row>
    <row r="186" spans="1:21" ht="30" customHeight="1" x14ac:dyDescent="0.2">
      <c r="A186" s="572" t="s">
        <v>19</v>
      </c>
      <c r="B186" s="579" t="s">
        <v>12</v>
      </c>
      <c r="C186" s="617" t="s">
        <v>30</v>
      </c>
      <c r="D186" s="871" t="s">
        <v>264</v>
      </c>
      <c r="E186" s="532" t="s">
        <v>105</v>
      </c>
      <c r="F186" s="368" t="s">
        <v>9</v>
      </c>
      <c r="G186" s="268">
        <v>80</v>
      </c>
      <c r="H186" s="251">
        <v>257.2</v>
      </c>
      <c r="I186" s="141">
        <v>220</v>
      </c>
      <c r="J186" s="141"/>
      <c r="K186" s="718" t="s">
        <v>267</v>
      </c>
      <c r="L186" s="720">
        <v>6</v>
      </c>
      <c r="M186" s="720">
        <v>6</v>
      </c>
      <c r="N186" s="720"/>
      <c r="O186" s="583"/>
      <c r="P186" s="510"/>
      <c r="Q186" s="510"/>
    </row>
    <row r="187" spans="1:21" ht="149.25" customHeight="1" x14ac:dyDescent="0.2">
      <c r="A187" s="572"/>
      <c r="B187" s="579"/>
      <c r="C187" s="617"/>
      <c r="D187" s="872"/>
      <c r="E187" s="532"/>
      <c r="F187" s="359" t="s">
        <v>145</v>
      </c>
      <c r="G187" s="268">
        <v>148.19999999999999</v>
      </c>
      <c r="H187" s="246">
        <v>49.8</v>
      </c>
      <c r="I187" s="141"/>
      <c r="J187" s="141"/>
      <c r="K187" s="719"/>
      <c r="L187" s="721"/>
      <c r="M187" s="721"/>
      <c r="N187" s="721"/>
      <c r="O187" s="583"/>
      <c r="P187" s="36"/>
      <c r="Q187" s="31"/>
    </row>
    <row r="188" spans="1:21" ht="27.75" customHeight="1" x14ac:dyDescent="0.25">
      <c r="A188" s="572"/>
      <c r="B188" s="579"/>
      <c r="C188" s="617"/>
      <c r="D188" s="873"/>
      <c r="E188" s="532"/>
      <c r="F188" s="114" t="s">
        <v>10</v>
      </c>
      <c r="G188" s="106">
        <f>SUM(G186:G187)</f>
        <v>228.2</v>
      </c>
      <c r="H188" s="106">
        <f>SUM(H186:H187)</f>
        <v>307</v>
      </c>
      <c r="I188" s="106">
        <f>SUM(I186:I187)</f>
        <v>220</v>
      </c>
      <c r="J188" s="106">
        <f>SUM(J186:J187)</f>
        <v>0</v>
      </c>
      <c r="K188" s="247"/>
      <c r="L188" s="247"/>
      <c r="M188" s="247"/>
      <c r="N188" s="247"/>
      <c r="O188" s="495"/>
      <c r="P188" s="496"/>
    </row>
    <row r="189" spans="1:21" ht="75.75" customHeight="1" x14ac:dyDescent="0.2">
      <c r="A189" s="572" t="s">
        <v>19</v>
      </c>
      <c r="B189" s="579" t="s">
        <v>12</v>
      </c>
      <c r="C189" s="617" t="s">
        <v>50</v>
      </c>
      <c r="D189" s="536" t="s">
        <v>196</v>
      </c>
      <c r="E189" s="532" t="s">
        <v>124</v>
      </c>
      <c r="F189" s="357" t="s">
        <v>9</v>
      </c>
      <c r="G189" s="118">
        <v>187</v>
      </c>
      <c r="H189" s="126">
        <v>40</v>
      </c>
      <c r="I189" s="118">
        <v>100</v>
      </c>
      <c r="J189" s="129"/>
      <c r="K189" s="333" t="s">
        <v>342</v>
      </c>
      <c r="L189" s="168">
        <v>2</v>
      </c>
      <c r="M189" s="334">
        <v>6</v>
      </c>
      <c r="N189" s="273"/>
      <c r="O189" s="495"/>
      <c r="P189" s="496"/>
    </row>
    <row r="190" spans="1:21" ht="36.75" customHeight="1" x14ac:dyDescent="0.2">
      <c r="A190" s="572"/>
      <c r="B190" s="579"/>
      <c r="C190" s="617"/>
      <c r="D190" s="536"/>
      <c r="E190" s="532"/>
      <c r="F190" s="357" t="s">
        <v>9</v>
      </c>
      <c r="G190" s="118">
        <v>28.3</v>
      </c>
      <c r="H190" s="126"/>
      <c r="I190" s="129"/>
      <c r="J190" s="129"/>
      <c r="K190" s="746" t="s">
        <v>343</v>
      </c>
      <c r="L190" s="756"/>
      <c r="M190" s="833"/>
      <c r="N190" s="833"/>
      <c r="O190" s="495"/>
      <c r="P190" s="496"/>
    </row>
    <row r="191" spans="1:21" ht="31.5" customHeight="1" x14ac:dyDescent="0.2">
      <c r="A191" s="572"/>
      <c r="B191" s="579"/>
      <c r="C191" s="617"/>
      <c r="D191" s="536"/>
      <c r="E191" s="532"/>
      <c r="F191" s="357" t="s">
        <v>145</v>
      </c>
      <c r="G191" s="118">
        <v>108.2</v>
      </c>
      <c r="H191" s="126"/>
      <c r="I191" s="118"/>
      <c r="J191" s="118"/>
      <c r="K191" s="746"/>
      <c r="L191" s="756"/>
      <c r="M191" s="833"/>
      <c r="N191" s="833"/>
      <c r="O191" s="495"/>
      <c r="P191" s="496"/>
    </row>
    <row r="192" spans="1:21" ht="32.25" customHeight="1" x14ac:dyDescent="0.2">
      <c r="A192" s="572"/>
      <c r="B192" s="579"/>
      <c r="C192" s="617"/>
      <c r="D192" s="536"/>
      <c r="E192" s="532"/>
      <c r="F192" s="352" t="s">
        <v>10</v>
      </c>
      <c r="G192" s="196">
        <f t="shared" ref="G192:J192" si="49">SUM(G189:G191)</f>
        <v>323.5</v>
      </c>
      <c r="H192" s="196">
        <f t="shared" si="49"/>
        <v>40</v>
      </c>
      <c r="I192" s="196">
        <f t="shared" si="49"/>
        <v>100</v>
      </c>
      <c r="J192" s="196">
        <f t="shared" si="49"/>
        <v>0</v>
      </c>
      <c r="K192" s="746"/>
      <c r="L192" s="756"/>
      <c r="M192" s="833"/>
      <c r="N192" s="833"/>
      <c r="O192" s="495"/>
      <c r="P192" s="496"/>
    </row>
    <row r="193" spans="1:17" ht="40.5" customHeight="1" x14ac:dyDescent="0.2">
      <c r="A193" s="572" t="s">
        <v>19</v>
      </c>
      <c r="B193" s="579" t="s">
        <v>12</v>
      </c>
      <c r="C193" s="617" t="s">
        <v>31</v>
      </c>
      <c r="D193" s="664" t="s">
        <v>237</v>
      </c>
      <c r="E193" s="212"/>
      <c r="F193" s="357" t="s">
        <v>145</v>
      </c>
      <c r="G193" s="112">
        <v>500</v>
      </c>
      <c r="H193" s="232"/>
      <c r="I193" s="142"/>
      <c r="J193" s="142"/>
      <c r="K193" s="823" t="s">
        <v>344</v>
      </c>
      <c r="L193" s="822"/>
      <c r="M193" s="943"/>
      <c r="N193" s="822">
        <v>13</v>
      </c>
      <c r="O193" s="495"/>
      <c r="P193" s="496"/>
    </row>
    <row r="194" spans="1:17" ht="75.75" customHeight="1" x14ac:dyDescent="0.2">
      <c r="A194" s="572"/>
      <c r="B194" s="579"/>
      <c r="C194" s="617"/>
      <c r="D194" s="664"/>
      <c r="E194" s="532" t="s">
        <v>124</v>
      </c>
      <c r="F194" s="353" t="s">
        <v>56</v>
      </c>
      <c r="G194" s="241"/>
      <c r="H194" s="242"/>
      <c r="I194" s="248"/>
      <c r="J194" s="155">
        <v>300</v>
      </c>
      <c r="K194" s="823"/>
      <c r="L194" s="822"/>
      <c r="M194" s="943"/>
      <c r="N194" s="822"/>
      <c r="O194" s="495"/>
      <c r="P194" s="496"/>
    </row>
    <row r="195" spans="1:17" ht="24.75" customHeight="1" x14ac:dyDescent="0.25">
      <c r="A195" s="572"/>
      <c r="B195" s="579"/>
      <c r="C195" s="617"/>
      <c r="D195" s="664"/>
      <c r="E195" s="532"/>
      <c r="F195" s="358" t="s">
        <v>10</v>
      </c>
      <c r="G195" s="106">
        <f>SUM(G193:G194)</f>
        <v>500</v>
      </c>
      <c r="H195" s="106">
        <f t="shared" ref="H195:J195" si="50">SUM(H193:H194)</f>
        <v>0</v>
      </c>
      <c r="I195" s="106">
        <f t="shared" si="50"/>
        <v>0</v>
      </c>
      <c r="J195" s="106">
        <f t="shared" si="50"/>
        <v>300</v>
      </c>
      <c r="K195" s="247"/>
      <c r="L195" s="783"/>
      <c r="M195" s="784"/>
      <c r="N195" s="785"/>
      <c r="O195" s="495"/>
      <c r="P195" s="496"/>
    </row>
    <row r="196" spans="1:17" ht="31.5" customHeight="1" x14ac:dyDescent="0.2">
      <c r="A196" s="572" t="s">
        <v>19</v>
      </c>
      <c r="B196" s="579" t="s">
        <v>12</v>
      </c>
      <c r="C196" s="617" t="s">
        <v>32</v>
      </c>
      <c r="D196" s="674" t="s">
        <v>197</v>
      </c>
      <c r="E196" s="706" t="s">
        <v>103</v>
      </c>
      <c r="F196" s="359" t="s">
        <v>145</v>
      </c>
      <c r="G196" s="236">
        <v>13.1</v>
      </c>
      <c r="H196" s="235"/>
      <c r="I196" s="249"/>
      <c r="J196" s="250"/>
      <c r="K196" s="138" t="s">
        <v>345</v>
      </c>
      <c r="L196" s="940"/>
      <c r="M196" s="941"/>
      <c r="N196" s="942"/>
      <c r="O196" s="495"/>
      <c r="P196" s="496"/>
    </row>
    <row r="197" spans="1:17" ht="15.75" customHeight="1" x14ac:dyDescent="0.25">
      <c r="A197" s="572"/>
      <c r="B197" s="579"/>
      <c r="C197" s="617"/>
      <c r="D197" s="674"/>
      <c r="E197" s="706"/>
      <c r="F197" s="358" t="s">
        <v>10</v>
      </c>
      <c r="G197" s="106">
        <f t="shared" ref="G197:J197" si="51">SUM(G196)</f>
        <v>13.1</v>
      </c>
      <c r="H197" s="106">
        <f t="shared" si="51"/>
        <v>0</v>
      </c>
      <c r="I197" s="106">
        <f t="shared" si="51"/>
        <v>0</v>
      </c>
      <c r="J197" s="106">
        <f t="shared" si="51"/>
        <v>0</v>
      </c>
      <c r="K197" s="245"/>
      <c r="L197" s="783"/>
      <c r="M197" s="784"/>
      <c r="N197" s="785"/>
    </row>
    <row r="198" spans="1:17" ht="71.25" customHeight="1" x14ac:dyDescent="0.2">
      <c r="A198" s="572" t="s">
        <v>19</v>
      </c>
      <c r="B198" s="579" t="s">
        <v>12</v>
      </c>
      <c r="C198" s="617" t="s">
        <v>33</v>
      </c>
      <c r="D198" s="907" t="s">
        <v>238</v>
      </c>
      <c r="E198" s="532"/>
      <c r="F198" s="359" t="s">
        <v>145</v>
      </c>
      <c r="G198" s="252">
        <v>468.1</v>
      </c>
      <c r="H198" s="251"/>
      <c r="I198" s="252"/>
      <c r="J198" s="253"/>
      <c r="K198" s="944" t="s">
        <v>346</v>
      </c>
      <c r="L198" s="946"/>
      <c r="M198" s="947"/>
      <c r="N198" s="948"/>
      <c r="O198" s="489"/>
      <c r="P198" s="490"/>
    </row>
    <row r="199" spans="1:17" ht="120" customHeight="1" x14ac:dyDescent="0.2">
      <c r="A199" s="572"/>
      <c r="B199" s="579"/>
      <c r="C199" s="617"/>
      <c r="D199" s="908"/>
      <c r="E199" s="532"/>
      <c r="F199" s="359" t="s">
        <v>208</v>
      </c>
      <c r="G199" s="252">
        <v>713.5</v>
      </c>
      <c r="H199" s="251"/>
      <c r="I199" s="252"/>
      <c r="J199" s="253"/>
      <c r="K199" s="945"/>
      <c r="L199" s="949"/>
      <c r="M199" s="950"/>
      <c r="N199" s="951"/>
      <c r="O199" s="274"/>
      <c r="P199" s="94"/>
    </row>
    <row r="200" spans="1:17" ht="17.25" customHeight="1" x14ac:dyDescent="0.2">
      <c r="A200" s="572"/>
      <c r="B200" s="579"/>
      <c r="C200" s="617"/>
      <c r="D200" s="909"/>
      <c r="E200" s="532"/>
      <c r="F200" s="358" t="s">
        <v>10</v>
      </c>
      <c r="G200" s="196">
        <f>SUM(G198:G199)</f>
        <v>1181.5999999999999</v>
      </c>
      <c r="H200" s="196">
        <f t="shared" ref="H200:J200" si="52">SUM(H198:H199)</f>
        <v>0</v>
      </c>
      <c r="I200" s="196">
        <f t="shared" si="52"/>
        <v>0</v>
      </c>
      <c r="J200" s="196">
        <f t="shared" si="52"/>
        <v>0</v>
      </c>
      <c r="K200" s="782"/>
      <c r="L200" s="782"/>
      <c r="M200" s="782"/>
      <c r="N200" s="782"/>
    </row>
    <row r="201" spans="1:17" ht="18.75" customHeight="1" x14ac:dyDescent="0.2">
      <c r="A201" s="733" t="s">
        <v>19</v>
      </c>
      <c r="B201" s="788" t="s">
        <v>12</v>
      </c>
      <c r="C201" s="790" t="s">
        <v>82</v>
      </c>
      <c r="D201" s="538" t="s">
        <v>239</v>
      </c>
      <c r="E201" s="532" t="s">
        <v>123</v>
      </c>
      <c r="F201" s="533" t="s">
        <v>9</v>
      </c>
      <c r="G201" s="649"/>
      <c r="H201" s="635">
        <v>1030.2</v>
      </c>
      <c r="I201" s="112">
        <v>727.3</v>
      </c>
      <c r="J201" s="112"/>
      <c r="K201" s="775" t="s">
        <v>81</v>
      </c>
      <c r="L201" s="777">
        <v>2</v>
      </c>
      <c r="M201" s="777">
        <v>1</v>
      </c>
      <c r="N201" s="777"/>
    </row>
    <row r="202" spans="1:17" ht="17.25" customHeight="1" x14ac:dyDescent="0.2">
      <c r="A202" s="733"/>
      <c r="B202" s="788"/>
      <c r="C202" s="790"/>
      <c r="D202" s="538"/>
      <c r="E202" s="532"/>
      <c r="F202" s="534"/>
      <c r="G202" s="679"/>
      <c r="H202" s="636"/>
      <c r="I202" s="112">
        <v>859.3</v>
      </c>
      <c r="J202" s="112">
        <v>770</v>
      </c>
      <c r="K202" s="776"/>
      <c r="L202" s="778"/>
      <c r="M202" s="778"/>
      <c r="N202" s="778"/>
      <c r="O202" s="31"/>
    </row>
    <row r="203" spans="1:17" ht="114" customHeight="1" x14ac:dyDescent="0.2">
      <c r="A203" s="733"/>
      <c r="B203" s="788"/>
      <c r="C203" s="790"/>
      <c r="D203" s="538"/>
      <c r="E203" s="532"/>
      <c r="F203" s="534"/>
      <c r="G203" s="679"/>
      <c r="H203" s="636"/>
      <c r="I203" s="407"/>
      <c r="J203" s="407"/>
      <c r="K203" s="254" t="s">
        <v>347</v>
      </c>
      <c r="L203" s="143">
        <v>2</v>
      </c>
      <c r="M203" s="143">
        <v>1</v>
      </c>
      <c r="N203" s="143">
        <v>1</v>
      </c>
      <c r="O203" s="509"/>
      <c r="P203" s="465"/>
      <c r="Q203" s="465"/>
    </row>
    <row r="204" spans="1:17" ht="36.75" customHeight="1" x14ac:dyDescent="0.2">
      <c r="A204" s="733"/>
      <c r="B204" s="788"/>
      <c r="C204" s="790"/>
      <c r="D204" s="538"/>
      <c r="E204" s="532"/>
      <c r="F204" s="535"/>
      <c r="G204" s="650"/>
      <c r="H204" s="637"/>
      <c r="I204" s="408"/>
      <c r="J204" s="408"/>
      <c r="K204" s="254" t="s">
        <v>364</v>
      </c>
      <c r="L204" s="404">
        <v>1</v>
      </c>
      <c r="M204" s="404"/>
      <c r="N204" s="404"/>
      <c r="O204" s="494"/>
      <c r="P204" s="423"/>
      <c r="Q204" s="423"/>
    </row>
    <row r="205" spans="1:17" ht="36" customHeight="1" x14ac:dyDescent="0.2">
      <c r="A205" s="733"/>
      <c r="B205" s="788"/>
      <c r="C205" s="790"/>
      <c r="D205" s="538"/>
      <c r="E205" s="532"/>
      <c r="F205" s="810" t="s">
        <v>142</v>
      </c>
      <c r="G205" s="786">
        <v>373.3</v>
      </c>
      <c r="H205" s="835">
        <v>38</v>
      </c>
      <c r="I205" s="811"/>
      <c r="J205" s="811"/>
      <c r="K205" s="254" t="s">
        <v>209</v>
      </c>
      <c r="L205" s="143">
        <v>1</v>
      </c>
      <c r="M205" s="143"/>
      <c r="N205" s="143"/>
      <c r="O205" s="494"/>
      <c r="P205" s="423"/>
      <c r="Q205" s="423"/>
    </row>
    <row r="206" spans="1:17" ht="23.25" customHeight="1" x14ac:dyDescent="0.2">
      <c r="A206" s="733"/>
      <c r="B206" s="788"/>
      <c r="C206" s="790"/>
      <c r="D206" s="538"/>
      <c r="E206" s="532"/>
      <c r="F206" s="810"/>
      <c r="G206" s="786"/>
      <c r="H206" s="835"/>
      <c r="I206" s="811"/>
      <c r="J206" s="811"/>
      <c r="K206" s="944" t="s">
        <v>348</v>
      </c>
      <c r="L206" s="777">
        <v>6</v>
      </c>
      <c r="M206" s="777">
        <v>4</v>
      </c>
      <c r="N206" s="777">
        <v>4</v>
      </c>
      <c r="O206" s="494"/>
      <c r="P206" s="423"/>
      <c r="Q206" s="423"/>
    </row>
    <row r="207" spans="1:17" ht="37.5" customHeight="1" x14ac:dyDescent="0.2">
      <c r="A207" s="733"/>
      <c r="B207" s="788"/>
      <c r="C207" s="790"/>
      <c r="D207" s="538"/>
      <c r="E207" s="532"/>
      <c r="F207" s="353" t="s">
        <v>208</v>
      </c>
      <c r="G207" s="275">
        <v>199.5</v>
      </c>
      <c r="H207" s="276"/>
      <c r="I207" s="112"/>
      <c r="J207" s="112"/>
      <c r="K207" s="945"/>
      <c r="L207" s="778"/>
      <c r="M207" s="778"/>
      <c r="N207" s="778"/>
      <c r="O207" s="494"/>
      <c r="P207" s="423"/>
      <c r="Q207" s="423"/>
    </row>
    <row r="208" spans="1:17" ht="27.75" customHeight="1" x14ac:dyDescent="0.2">
      <c r="A208" s="733"/>
      <c r="B208" s="788"/>
      <c r="C208" s="790"/>
      <c r="D208" s="538"/>
      <c r="E208" s="532"/>
      <c r="F208" s="358" t="s">
        <v>10</v>
      </c>
      <c r="G208" s="196">
        <f>SUM(G201:G207)</f>
        <v>572.79999999999995</v>
      </c>
      <c r="H208" s="196">
        <f t="shared" ref="H208:J208" si="53">SUM(H201:H207)</f>
        <v>1068.2</v>
      </c>
      <c r="I208" s="196">
        <f t="shared" si="53"/>
        <v>1586.6</v>
      </c>
      <c r="J208" s="196">
        <f t="shared" si="53"/>
        <v>770</v>
      </c>
      <c r="K208" s="144"/>
      <c r="L208" s="779"/>
      <c r="M208" s="780"/>
      <c r="N208" s="781"/>
      <c r="O208" s="494"/>
      <c r="P208" s="423"/>
      <c r="Q208" s="423"/>
    </row>
    <row r="209" spans="1:16" ht="78.75" hidden="1" x14ac:dyDescent="0.2">
      <c r="A209" s="733" t="s">
        <v>19</v>
      </c>
      <c r="B209" s="788" t="s">
        <v>12</v>
      </c>
      <c r="C209" s="790" t="s">
        <v>83</v>
      </c>
      <c r="D209" s="538" t="s">
        <v>88</v>
      </c>
      <c r="E209" s="532" t="s">
        <v>124</v>
      </c>
      <c r="F209" s="153" t="s">
        <v>9</v>
      </c>
      <c r="G209" s="232"/>
      <c r="H209" s="216">
        <v>0</v>
      </c>
      <c r="I209" s="112">
        <v>0</v>
      </c>
      <c r="J209" s="142"/>
      <c r="K209" s="138" t="s">
        <v>100</v>
      </c>
      <c r="L209" s="143">
        <v>1</v>
      </c>
      <c r="M209" s="143">
        <v>1</v>
      </c>
      <c r="N209" s="143"/>
    </row>
    <row r="210" spans="1:16" ht="31.5" hidden="1" x14ac:dyDescent="0.2">
      <c r="A210" s="733"/>
      <c r="B210" s="788"/>
      <c r="C210" s="790"/>
      <c r="D210" s="538"/>
      <c r="E210" s="532"/>
      <c r="F210" s="156" t="s">
        <v>10</v>
      </c>
      <c r="G210" s="196">
        <f t="shared" ref="G210:J210" si="54">SUM(G209)</f>
        <v>0</v>
      </c>
      <c r="H210" s="196">
        <f t="shared" si="54"/>
        <v>0</v>
      </c>
      <c r="I210" s="196">
        <f t="shared" si="54"/>
        <v>0</v>
      </c>
      <c r="J210" s="196">
        <f t="shared" si="54"/>
        <v>0</v>
      </c>
      <c r="K210" s="144"/>
      <c r="L210" s="144"/>
      <c r="M210" s="144"/>
      <c r="N210" s="144"/>
    </row>
    <row r="211" spans="1:16" ht="39.75" customHeight="1" x14ac:dyDescent="0.25">
      <c r="A211" s="733" t="s">
        <v>19</v>
      </c>
      <c r="B211" s="788" t="s">
        <v>12</v>
      </c>
      <c r="C211" s="790" t="s">
        <v>84</v>
      </c>
      <c r="D211" s="538" t="s">
        <v>383</v>
      </c>
      <c r="E211" s="532" t="s">
        <v>258</v>
      </c>
      <c r="F211" s="353" t="s">
        <v>9</v>
      </c>
      <c r="G211" s="142"/>
      <c r="H211" s="469">
        <v>295</v>
      </c>
      <c r="I211" s="112">
        <v>1000</v>
      </c>
      <c r="J211" s="112"/>
      <c r="K211" s="140" t="s">
        <v>284</v>
      </c>
      <c r="L211" s="143">
        <v>30</v>
      </c>
      <c r="M211" s="143">
        <v>30</v>
      </c>
      <c r="N211" s="143"/>
      <c r="O211" s="473"/>
      <c r="P211" s="474"/>
    </row>
    <row r="212" spans="1:16" ht="39.75" customHeight="1" x14ac:dyDescent="0.25">
      <c r="A212" s="733"/>
      <c r="B212" s="788"/>
      <c r="C212" s="790"/>
      <c r="D212" s="538"/>
      <c r="E212" s="532"/>
      <c r="F212" s="476" t="s">
        <v>175</v>
      </c>
      <c r="G212" s="142"/>
      <c r="H212" s="479">
        <v>477</v>
      </c>
      <c r="I212" s="477"/>
      <c r="J212" s="477"/>
      <c r="K212" s="140"/>
      <c r="L212" s="478"/>
      <c r="M212" s="478"/>
      <c r="N212" s="478"/>
      <c r="O212" s="480"/>
      <c r="P212" s="474"/>
    </row>
    <row r="213" spans="1:16" ht="26.25" customHeight="1" x14ac:dyDescent="0.2">
      <c r="A213" s="733"/>
      <c r="B213" s="788"/>
      <c r="C213" s="790"/>
      <c r="D213" s="538"/>
      <c r="E213" s="532"/>
      <c r="F213" s="358" t="s">
        <v>10</v>
      </c>
      <c r="G213" s="196">
        <f>SUM(G211:G212)</f>
        <v>0</v>
      </c>
      <c r="H213" s="196">
        <f t="shared" ref="H213:J213" si="55">SUM(H211:H212)</f>
        <v>772</v>
      </c>
      <c r="I213" s="196">
        <f t="shared" si="55"/>
        <v>1000</v>
      </c>
      <c r="J213" s="196">
        <f t="shared" si="55"/>
        <v>0</v>
      </c>
      <c r="K213" s="144"/>
      <c r="L213" s="144"/>
      <c r="M213" s="144"/>
      <c r="N213" s="144"/>
    </row>
    <row r="214" spans="1:16" ht="25.5" customHeight="1" x14ac:dyDescent="0.2">
      <c r="A214" s="733" t="s">
        <v>19</v>
      </c>
      <c r="B214" s="788" t="s">
        <v>12</v>
      </c>
      <c r="C214" s="790" t="s">
        <v>85</v>
      </c>
      <c r="D214" s="538" t="s">
        <v>241</v>
      </c>
      <c r="E214" s="532" t="s">
        <v>259</v>
      </c>
      <c r="F214" s="353" t="s">
        <v>9</v>
      </c>
      <c r="G214" s="142"/>
      <c r="H214" s="232"/>
      <c r="I214" s="112">
        <v>29</v>
      </c>
      <c r="J214" s="142"/>
      <c r="K214" s="145" t="s">
        <v>81</v>
      </c>
      <c r="L214" s="282"/>
      <c r="M214" s="143">
        <v>1</v>
      </c>
      <c r="N214" s="143"/>
    </row>
    <row r="215" spans="1:16" ht="36" customHeight="1" x14ac:dyDescent="0.2">
      <c r="A215" s="733"/>
      <c r="B215" s="788"/>
      <c r="C215" s="790"/>
      <c r="D215" s="538"/>
      <c r="E215" s="532"/>
      <c r="F215" s="353" t="s">
        <v>151</v>
      </c>
      <c r="G215" s="142"/>
      <c r="H215" s="232"/>
      <c r="I215" s="112"/>
      <c r="J215" s="112">
        <v>1010.2</v>
      </c>
      <c r="K215" s="146" t="s">
        <v>286</v>
      </c>
      <c r="L215" s="143"/>
      <c r="M215" s="143"/>
      <c r="N215" s="143">
        <v>100</v>
      </c>
    </row>
    <row r="216" spans="1:16" ht="28.5" x14ac:dyDescent="0.2">
      <c r="A216" s="733"/>
      <c r="B216" s="788"/>
      <c r="C216" s="790"/>
      <c r="D216" s="538"/>
      <c r="E216" s="532"/>
      <c r="F216" s="358" t="s">
        <v>10</v>
      </c>
      <c r="G216" s="196">
        <f t="shared" ref="G216" si="56">SUM(G214:G215)</f>
        <v>0</v>
      </c>
      <c r="H216" s="196">
        <f t="shared" ref="H216" si="57">SUM(H214:H215)</f>
        <v>0</v>
      </c>
      <c r="I216" s="196">
        <f t="shared" ref="I216" si="58">SUM(I214:I215)</f>
        <v>29</v>
      </c>
      <c r="J216" s="196">
        <f t="shared" ref="J216" si="59">SUM(J214:J215)</f>
        <v>1010.2</v>
      </c>
      <c r="K216" s="144"/>
      <c r="L216" s="144"/>
      <c r="M216" s="144"/>
      <c r="N216" s="144"/>
    </row>
    <row r="217" spans="1:16" ht="16.5" customHeight="1" x14ac:dyDescent="0.2">
      <c r="A217" s="733" t="s">
        <v>19</v>
      </c>
      <c r="B217" s="788" t="s">
        <v>12</v>
      </c>
      <c r="C217" s="790" t="s">
        <v>86</v>
      </c>
      <c r="D217" s="538" t="s">
        <v>240</v>
      </c>
      <c r="E217" s="532" t="s">
        <v>260</v>
      </c>
      <c r="F217" s="353" t="s">
        <v>9</v>
      </c>
      <c r="G217" s="142"/>
      <c r="H217" s="232"/>
      <c r="I217" s="112">
        <v>29</v>
      </c>
      <c r="J217" s="112"/>
      <c r="K217" s="145" t="s">
        <v>81</v>
      </c>
      <c r="L217" s="282"/>
      <c r="M217" s="143">
        <v>1</v>
      </c>
      <c r="N217" s="143"/>
    </row>
    <row r="218" spans="1:16" ht="40.5" customHeight="1" x14ac:dyDescent="0.2">
      <c r="A218" s="733"/>
      <c r="B218" s="788"/>
      <c r="C218" s="790"/>
      <c r="D218" s="538"/>
      <c r="E218" s="532"/>
      <c r="F218" s="353" t="s">
        <v>151</v>
      </c>
      <c r="G218" s="142"/>
      <c r="H218" s="232"/>
      <c r="I218" s="112"/>
      <c r="J218" s="112">
        <v>1259.3</v>
      </c>
      <c r="K218" s="146" t="s">
        <v>286</v>
      </c>
      <c r="L218" s="143"/>
      <c r="M218" s="143"/>
      <c r="N218" s="143">
        <v>100</v>
      </c>
    </row>
    <row r="219" spans="1:16" ht="28.5" x14ac:dyDescent="0.2">
      <c r="A219" s="733"/>
      <c r="B219" s="788"/>
      <c r="C219" s="790"/>
      <c r="D219" s="538"/>
      <c r="E219" s="532"/>
      <c r="F219" s="358" t="s">
        <v>10</v>
      </c>
      <c r="G219" s="196">
        <f t="shared" ref="G219:J219" si="60">SUM(G217:G218)</f>
        <v>0</v>
      </c>
      <c r="H219" s="196">
        <f t="shared" si="60"/>
        <v>0</v>
      </c>
      <c r="I219" s="196">
        <f t="shared" si="60"/>
        <v>29</v>
      </c>
      <c r="J219" s="196">
        <f t="shared" si="60"/>
        <v>1259.3</v>
      </c>
      <c r="K219" s="144"/>
      <c r="L219" s="144"/>
      <c r="M219" s="144"/>
      <c r="N219" s="144"/>
    </row>
    <row r="220" spans="1:16" ht="36" customHeight="1" x14ac:dyDescent="0.2">
      <c r="A220" s="733" t="s">
        <v>19</v>
      </c>
      <c r="B220" s="788" t="s">
        <v>12</v>
      </c>
      <c r="C220" s="790" t="s">
        <v>87</v>
      </c>
      <c r="D220" s="538" t="s">
        <v>200</v>
      </c>
      <c r="E220" s="532" t="s">
        <v>261</v>
      </c>
      <c r="F220" s="353" t="s">
        <v>136</v>
      </c>
      <c r="G220" s="142"/>
      <c r="H220" s="232"/>
      <c r="I220" s="112">
        <v>500</v>
      </c>
      <c r="J220" s="112">
        <v>315.2</v>
      </c>
      <c r="K220" s="145" t="s">
        <v>286</v>
      </c>
      <c r="L220" s="282"/>
      <c r="M220" s="143">
        <v>40</v>
      </c>
      <c r="N220" s="143">
        <v>40</v>
      </c>
    </row>
    <row r="221" spans="1:16" ht="35.25" customHeight="1" x14ac:dyDescent="0.2">
      <c r="A221" s="733"/>
      <c r="B221" s="788"/>
      <c r="C221" s="790"/>
      <c r="D221" s="538"/>
      <c r="E221" s="532"/>
      <c r="F221" s="353" t="s">
        <v>9</v>
      </c>
      <c r="G221" s="142"/>
      <c r="H221" s="232"/>
      <c r="I221" s="112">
        <v>26.7</v>
      </c>
      <c r="J221" s="112"/>
      <c r="K221" s="145" t="s">
        <v>81</v>
      </c>
      <c r="L221" s="282"/>
      <c r="M221" s="143">
        <v>1</v>
      </c>
      <c r="N221" s="143"/>
    </row>
    <row r="222" spans="1:16" ht="30" customHeight="1" x14ac:dyDescent="0.2">
      <c r="A222" s="733"/>
      <c r="B222" s="788"/>
      <c r="C222" s="790"/>
      <c r="D222" s="538"/>
      <c r="E222" s="532"/>
      <c r="F222" s="358" t="s">
        <v>10</v>
      </c>
      <c r="G222" s="196">
        <f t="shared" ref="G222:J222" si="61">SUM(G220:G221)</f>
        <v>0</v>
      </c>
      <c r="H222" s="196">
        <f t="shared" si="61"/>
        <v>0</v>
      </c>
      <c r="I222" s="196">
        <f t="shared" si="61"/>
        <v>526.70000000000005</v>
      </c>
      <c r="J222" s="196">
        <f t="shared" si="61"/>
        <v>315.2</v>
      </c>
      <c r="K222" s="144"/>
      <c r="L222" s="144"/>
      <c r="M222" s="144"/>
      <c r="N222" s="144"/>
    </row>
    <row r="223" spans="1:16" ht="29.25" customHeight="1" x14ac:dyDescent="0.2">
      <c r="A223" s="572" t="s">
        <v>19</v>
      </c>
      <c r="B223" s="579" t="s">
        <v>12</v>
      </c>
      <c r="C223" s="617" t="s">
        <v>52</v>
      </c>
      <c r="D223" s="536" t="s">
        <v>199</v>
      </c>
      <c r="E223" s="531" t="s">
        <v>125</v>
      </c>
      <c r="F223" s="360" t="s">
        <v>9</v>
      </c>
      <c r="G223" s="103"/>
      <c r="H223" s="386">
        <v>203</v>
      </c>
      <c r="I223" s="115"/>
      <c r="J223" s="115"/>
      <c r="K223" s="521" t="s">
        <v>285</v>
      </c>
      <c r="L223" s="148">
        <v>30</v>
      </c>
      <c r="M223" s="148">
        <v>70</v>
      </c>
      <c r="N223" s="148"/>
      <c r="O223" s="465"/>
    </row>
    <row r="224" spans="1:16" ht="27" customHeight="1" x14ac:dyDescent="0.25">
      <c r="A224" s="572"/>
      <c r="B224" s="579"/>
      <c r="C224" s="617"/>
      <c r="D224" s="536"/>
      <c r="E224" s="531"/>
      <c r="F224" s="369" t="s">
        <v>144</v>
      </c>
      <c r="G224" s="298"/>
      <c r="H224" s="386">
        <v>130</v>
      </c>
      <c r="I224" s="115"/>
      <c r="J224" s="115"/>
      <c r="K224" s="540" t="s">
        <v>53</v>
      </c>
      <c r="L224" s="542"/>
      <c r="M224" s="542">
        <v>1</v>
      </c>
      <c r="N224" s="542">
        <v>1</v>
      </c>
      <c r="O224" s="304"/>
    </row>
    <row r="225" spans="1:16" ht="28.5" customHeight="1" x14ac:dyDescent="0.2">
      <c r="A225" s="572"/>
      <c r="B225" s="579"/>
      <c r="C225" s="617"/>
      <c r="D225" s="536"/>
      <c r="E225" s="532"/>
      <c r="F225" s="353" t="s">
        <v>136</v>
      </c>
      <c r="G225" s="103"/>
      <c r="H225" s="102"/>
      <c r="I225" s="115">
        <v>500</v>
      </c>
      <c r="J225" s="115">
        <v>315.2</v>
      </c>
      <c r="K225" s="541"/>
      <c r="L225" s="543"/>
      <c r="M225" s="543"/>
      <c r="N225" s="543"/>
    </row>
    <row r="226" spans="1:16" ht="28.5" customHeight="1" x14ac:dyDescent="0.2">
      <c r="A226" s="572"/>
      <c r="B226" s="579"/>
      <c r="C226" s="617"/>
      <c r="D226" s="536"/>
      <c r="E226" s="532"/>
      <c r="F226" s="533" t="s">
        <v>56</v>
      </c>
      <c r="G226" s="544"/>
      <c r="H226" s="546">
        <v>323</v>
      </c>
      <c r="I226" s="548"/>
      <c r="J226" s="548"/>
      <c r="K226" s="147" t="s">
        <v>394</v>
      </c>
      <c r="L226" s="148">
        <v>1</v>
      </c>
      <c r="M226" s="148"/>
      <c r="N226" s="148"/>
    </row>
    <row r="227" spans="1:16" ht="28.5" customHeight="1" x14ac:dyDescent="0.2">
      <c r="A227" s="572"/>
      <c r="B227" s="579"/>
      <c r="C227" s="617"/>
      <c r="D227" s="536"/>
      <c r="E227" s="532"/>
      <c r="F227" s="535"/>
      <c r="G227" s="545"/>
      <c r="H227" s="547"/>
      <c r="I227" s="549"/>
      <c r="J227" s="549"/>
      <c r="K227" s="147" t="s">
        <v>395</v>
      </c>
      <c r="L227" s="148">
        <v>1</v>
      </c>
      <c r="M227" s="148"/>
      <c r="N227" s="148"/>
    </row>
    <row r="228" spans="1:16" ht="28.5" x14ac:dyDescent="0.2">
      <c r="A228" s="572"/>
      <c r="B228" s="579"/>
      <c r="C228" s="617"/>
      <c r="D228" s="536"/>
      <c r="E228" s="532"/>
      <c r="F228" s="358" t="s">
        <v>10</v>
      </c>
      <c r="G228" s="106">
        <f>SUM(G223:G227)</f>
        <v>0</v>
      </c>
      <c r="H228" s="106">
        <f t="shared" ref="H228:J228" si="62">SUM(H223:H227)</f>
        <v>656</v>
      </c>
      <c r="I228" s="106">
        <f t="shared" si="62"/>
        <v>500</v>
      </c>
      <c r="J228" s="106">
        <f t="shared" si="62"/>
        <v>315.2</v>
      </c>
      <c r="K228" s="144"/>
      <c r="L228" s="144"/>
      <c r="M228" s="144"/>
      <c r="N228" s="144"/>
    </row>
    <row r="229" spans="1:16" ht="35.25" customHeight="1" x14ac:dyDescent="0.2">
      <c r="A229" s="732" t="s">
        <v>19</v>
      </c>
      <c r="B229" s="752" t="s">
        <v>12</v>
      </c>
      <c r="C229" s="789" t="s">
        <v>89</v>
      </c>
      <c r="D229" s="538" t="s">
        <v>198</v>
      </c>
      <c r="E229" s="803" t="s">
        <v>262</v>
      </c>
      <c r="F229" s="370" t="s">
        <v>136</v>
      </c>
      <c r="G229" s="269"/>
      <c r="H229" s="149"/>
      <c r="I229" s="150">
        <v>500</v>
      </c>
      <c r="J229" s="150">
        <v>502.8</v>
      </c>
      <c r="K229" s="147" t="s">
        <v>284</v>
      </c>
      <c r="L229" s="151"/>
      <c r="M229" s="151">
        <v>30</v>
      </c>
      <c r="N229" s="151">
        <v>30</v>
      </c>
    </row>
    <row r="230" spans="1:16" ht="36.75" customHeight="1" x14ac:dyDescent="0.2">
      <c r="A230" s="732"/>
      <c r="B230" s="752"/>
      <c r="C230" s="789"/>
      <c r="D230" s="538"/>
      <c r="E230" s="803"/>
      <c r="F230" s="358" t="s">
        <v>10</v>
      </c>
      <c r="G230" s="152">
        <f t="shared" ref="G230:J230" si="63">SUM(G229)</f>
        <v>0</v>
      </c>
      <c r="H230" s="152">
        <f t="shared" si="63"/>
        <v>0</v>
      </c>
      <c r="I230" s="152">
        <f t="shared" si="63"/>
        <v>500</v>
      </c>
      <c r="J230" s="152">
        <f t="shared" si="63"/>
        <v>502.8</v>
      </c>
      <c r="K230" s="757"/>
      <c r="L230" s="757"/>
      <c r="M230" s="757"/>
      <c r="N230" s="757"/>
    </row>
    <row r="231" spans="1:16" ht="25.5" hidden="1" customHeight="1" x14ac:dyDescent="0.25">
      <c r="A231" s="380"/>
      <c r="B231" s="101"/>
      <c r="C231" s="101"/>
      <c r="D231" s="101"/>
      <c r="E231" s="294"/>
      <c r="F231" s="353" t="s">
        <v>136</v>
      </c>
      <c r="G231" s="154"/>
      <c r="H231" s="154"/>
      <c r="I231" s="155"/>
      <c r="J231" s="155"/>
      <c r="K231" s="101"/>
      <c r="L231" s="101"/>
      <c r="M231" s="101"/>
      <c r="N231" s="101"/>
    </row>
    <row r="232" spans="1:16" ht="8.25" hidden="1" customHeight="1" x14ac:dyDescent="0.2">
      <c r="A232" s="381"/>
      <c r="B232" s="161"/>
      <c r="C232" s="255"/>
      <c r="D232" s="256"/>
      <c r="E232" s="291"/>
      <c r="F232" s="371" t="s">
        <v>9</v>
      </c>
      <c r="G232" s="154"/>
      <c r="H232" s="154"/>
      <c r="I232" s="155"/>
      <c r="J232" s="155"/>
      <c r="K232" s="257"/>
      <c r="L232" s="257"/>
      <c r="M232" s="257"/>
      <c r="N232" s="257"/>
    </row>
    <row r="233" spans="1:16" ht="30" customHeight="1" x14ac:dyDescent="0.2">
      <c r="A233" s="572" t="s">
        <v>19</v>
      </c>
      <c r="B233" s="579" t="s">
        <v>12</v>
      </c>
      <c r="C233" s="617" t="s">
        <v>57</v>
      </c>
      <c r="D233" s="731" t="s">
        <v>242</v>
      </c>
      <c r="E233" s="532" t="s">
        <v>261</v>
      </c>
      <c r="F233" s="369" t="s">
        <v>144</v>
      </c>
      <c r="G233" s="155">
        <v>639.5</v>
      </c>
      <c r="H233" s="154"/>
      <c r="I233" s="155"/>
      <c r="J233" s="155"/>
      <c r="K233" s="257" t="s">
        <v>331</v>
      </c>
      <c r="L233" s="828"/>
      <c r="M233" s="829"/>
      <c r="N233" s="830"/>
    </row>
    <row r="234" spans="1:16" ht="31.5" customHeight="1" x14ac:dyDescent="0.2">
      <c r="A234" s="572"/>
      <c r="B234" s="579"/>
      <c r="C234" s="617"/>
      <c r="D234" s="731"/>
      <c r="E234" s="532"/>
      <c r="F234" s="358" t="s">
        <v>10</v>
      </c>
      <c r="G234" s="106">
        <f t="shared" ref="G234" si="64">SUM(G231:G233)</f>
        <v>639.5</v>
      </c>
      <c r="H234" s="106">
        <f t="shared" ref="H234" si="65">SUM(H231:H233)</f>
        <v>0</v>
      </c>
      <c r="I234" s="106">
        <f t="shared" ref="I234" si="66">SUM(I231:I233)</f>
        <v>0</v>
      </c>
      <c r="J234" s="106">
        <f t="shared" ref="J234" si="67">SUM(J231:J233)</f>
        <v>0</v>
      </c>
      <c r="K234" s="782"/>
      <c r="L234" s="782"/>
      <c r="M234" s="782"/>
      <c r="N234" s="782"/>
    </row>
    <row r="235" spans="1:16" ht="0.75" customHeight="1" x14ac:dyDescent="0.2">
      <c r="A235" s="732"/>
      <c r="B235" s="752"/>
      <c r="C235" s="789"/>
      <c r="D235" s="765"/>
      <c r="E235" s="532"/>
      <c r="F235" s="371"/>
      <c r="G235" s="269"/>
      <c r="H235" s="149"/>
      <c r="I235" s="150"/>
      <c r="J235" s="150"/>
      <c r="K235" s="157"/>
      <c r="L235" s="151"/>
      <c r="M235" s="150"/>
      <c r="N235" s="151"/>
    </row>
    <row r="236" spans="1:16" ht="16.5" hidden="1" customHeight="1" x14ac:dyDescent="0.2">
      <c r="A236" s="732"/>
      <c r="B236" s="752"/>
      <c r="C236" s="789"/>
      <c r="D236" s="765"/>
      <c r="E236" s="532"/>
      <c r="F236" s="371"/>
      <c r="G236" s="269"/>
      <c r="H236" s="149"/>
      <c r="I236" s="150"/>
      <c r="J236" s="150"/>
      <c r="K236" s="157"/>
      <c r="L236" s="151"/>
      <c r="M236" s="150"/>
      <c r="N236" s="150"/>
    </row>
    <row r="237" spans="1:16" ht="15.75" hidden="1" customHeight="1" x14ac:dyDescent="0.2">
      <c r="A237" s="732"/>
      <c r="B237" s="752"/>
      <c r="C237" s="789"/>
      <c r="D237" s="765"/>
      <c r="E237" s="532"/>
      <c r="F237" s="371"/>
      <c r="G237" s="269"/>
      <c r="H237" s="149"/>
      <c r="I237" s="150"/>
      <c r="J237" s="150"/>
      <c r="K237" s="157"/>
      <c r="L237" s="150"/>
      <c r="M237" s="151"/>
      <c r="N237" s="151"/>
      <c r="O237" s="31"/>
    </row>
    <row r="238" spans="1:16" ht="14.25" hidden="1" customHeight="1" x14ac:dyDescent="0.2">
      <c r="A238" s="732"/>
      <c r="B238" s="752"/>
      <c r="C238" s="789"/>
      <c r="D238" s="765"/>
      <c r="E238" s="532"/>
      <c r="F238" s="372" t="s">
        <v>10</v>
      </c>
      <c r="G238" s="152">
        <f t="shared" ref="G238:J238" si="68">SUM(G235:G237)</f>
        <v>0</v>
      </c>
      <c r="H238" s="152">
        <f t="shared" si="68"/>
        <v>0</v>
      </c>
      <c r="I238" s="152">
        <f t="shared" si="68"/>
        <v>0</v>
      </c>
      <c r="J238" s="152">
        <f t="shared" si="68"/>
        <v>0</v>
      </c>
      <c r="K238" s="757"/>
      <c r="L238" s="757"/>
      <c r="M238" s="757"/>
      <c r="N238" s="757"/>
    </row>
    <row r="239" spans="1:16" ht="41.25" hidden="1" customHeight="1" x14ac:dyDescent="0.25">
      <c r="A239" s="380"/>
      <c r="B239" s="101"/>
      <c r="C239" s="101"/>
      <c r="D239" s="101"/>
      <c r="E239" s="101"/>
      <c r="F239" s="371" t="s">
        <v>9</v>
      </c>
      <c r="G239" s="158"/>
      <c r="H239" s="158"/>
      <c r="I239" s="150"/>
      <c r="J239" s="150"/>
      <c r="K239" s="159" t="s">
        <v>165</v>
      </c>
      <c r="L239" s="160">
        <v>3</v>
      </c>
      <c r="M239" s="160">
        <v>3</v>
      </c>
      <c r="N239" s="160">
        <v>3</v>
      </c>
      <c r="O239" s="773" t="s">
        <v>168</v>
      </c>
      <c r="P239" s="774"/>
    </row>
    <row r="240" spans="1:16" ht="41.25" hidden="1" customHeight="1" x14ac:dyDescent="0.2">
      <c r="A240" s="382"/>
      <c r="B240" s="161"/>
      <c r="C240" s="162"/>
      <c r="D240" s="258"/>
      <c r="E240" s="259"/>
      <c r="F240" s="371" t="s">
        <v>9</v>
      </c>
      <c r="G240" s="158"/>
      <c r="H240" s="158"/>
      <c r="I240" s="150"/>
      <c r="J240" s="150"/>
      <c r="K240" s="163" t="s">
        <v>164</v>
      </c>
      <c r="L240" s="160"/>
      <c r="M240" s="160"/>
      <c r="N240" s="160"/>
      <c r="O240" s="773"/>
      <c r="P240" s="774"/>
    </row>
    <row r="241" spans="1:18" ht="59.25" customHeight="1" x14ac:dyDescent="0.2">
      <c r="A241" s="732" t="s">
        <v>19</v>
      </c>
      <c r="B241" s="579" t="s">
        <v>12</v>
      </c>
      <c r="C241" s="789" t="s">
        <v>90</v>
      </c>
      <c r="D241" s="901" t="s">
        <v>201</v>
      </c>
      <c r="E241" s="910" t="s">
        <v>124</v>
      </c>
      <c r="F241" s="369" t="s">
        <v>145</v>
      </c>
      <c r="G241" s="270">
        <v>87</v>
      </c>
      <c r="H241" s="164"/>
      <c r="I241" s="150"/>
      <c r="J241" s="150"/>
      <c r="K241" s="157" t="s">
        <v>210</v>
      </c>
      <c r="L241" s="762"/>
      <c r="M241" s="763"/>
      <c r="N241" s="764"/>
    </row>
    <row r="242" spans="1:18" ht="13.5" customHeight="1" x14ac:dyDescent="0.2">
      <c r="A242" s="732"/>
      <c r="B242" s="579"/>
      <c r="C242" s="789"/>
      <c r="D242" s="903"/>
      <c r="E242" s="911"/>
      <c r="F242" s="372" t="s">
        <v>10</v>
      </c>
      <c r="G242" s="152">
        <f t="shared" ref="G242" si="69">SUM(G239:G241)</f>
        <v>87</v>
      </c>
      <c r="H242" s="152">
        <f t="shared" ref="H242" si="70">SUM(H239:H241)</f>
        <v>0</v>
      </c>
      <c r="I242" s="152">
        <f t="shared" ref="I242" si="71">SUM(I239:I241)</f>
        <v>0</v>
      </c>
      <c r="J242" s="152">
        <f t="shared" ref="J242" si="72">SUM(J239:J241)</f>
        <v>0</v>
      </c>
      <c r="K242" s="757"/>
      <c r="L242" s="757"/>
      <c r="M242" s="757"/>
      <c r="N242" s="757"/>
    </row>
    <row r="243" spans="1:18" ht="137.25" customHeight="1" x14ac:dyDescent="0.2">
      <c r="A243" s="572" t="s">
        <v>19</v>
      </c>
      <c r="B243" s="579" t="s">
        <v>12</v>
      </c>
      <c r="C243" s="617" t="s">
        <v>51</v>
      </c>
      <c r="D243" s="536" t="s">
        <v>202</v>
      </c>
      <c r="E243" s="532" t="s">
        <v>123</v>
      </c>
      <c r="F243" s="820" t="s">
        <v>9</v>
      </c>
      <c r="G243" s="649"/>
      <c r="H243" s="834">
        <v>769.8</v>
      </c>
      <c r="I243" s="771">
        <v>735.48</v>
      </c>
      <c r="J243" s="771">
        <v>260</v>
      </c>
      <c r="K243" s="165" t="s">
        <v>349</v>
      </c>
      <c r="L243" s="399">
        <v>6</v>
      </c>
      <c r="M243" s="151">
        <v>3</v>
      </c>
      <c r="N243" s="151">
        <v>3</v>
      </c>
      <c r="O243" s="475"/>
      <c r="P243" s="472"/>
    </row>
    <row r="244" spans="1:18" ht="26.25" hidden="1" customHeight="1" x14ac:dyDescent="0.2">
      <c r="A244" s="572"/>
      <c r="B244" s="579"/>
      <c r="C244" s="617"/>
      <c r="D244" s="536"/>
      <c r="E244" s="532"/>
      <c r="F244" s="820"/>
      <c r="G244" s="679"/>
      <c r="H244" s="834"/>
      <c r="I244" s="771"/>
      <c r="J244" s="771"/>
      <c r="K244" s="290"/>
      <c r="L244" s="151"/>
      <c r="M244" s="151"/>
      <c r="N244" s="151"/>
    </row>
    <row r="245" spans="1:18" ht="93.75" customHeight="1" x14ac:dyDescent="0.2">
      <c r="A245" s="572"/>
      <c r="B245" s="579"/>
      <c r="C245" s="617"/>
      <c r="D245" s="536"/>
      <c r="E245" s="532"/>
      <c r="F245" s="820"/>
      <c r="G245" s="679"/>
      <c r="H245" s="834"/>
      <c r="I245" s="771"/>
      <c r="J245" s="771"/>
      <c r="K245" s="138" t="s">
        <v>211</v>
      </c>
      <c r="L245" s="143">
        <v>1</v>
      </c>
      <c r="M245" s="143">
        <v>1</v>
      </c>
      <c r="N245" s="143">
        <v>2</v>
      </c>
      <c r="O245" s="493"/>
      <c r="P245" s="11"/>
      <c r="Q245" s="11"/>
      <c r="R245" s="11"/>
    </row>
    <row r="246" spans="1:18" ht="114.75" customHeight="1" x14ac:dyDescent="0.2">
      <c r="A246" s="572"/>
      <c r="B246" s="579"/>
      <c r="C246" s="617"/>
      <c r="D246" s="536"/>
      <c r="E246" s="532"/>
      <c r="F246" s="820"/>
      <c r="G246" s="679"/>
      <c r="H246" s="834"/>
      <c r="I246" s="771"/>
      <c r="J246" s="771"/>
      <c r="K246" s="138" t="s">
        <v>266</v>
      </c>
      <c r="L246" s="134">
        <v>4</v>
      </c>
      <c r="M246" s="134">
        <v>6</v>
      </c>
      <c r="N246" s="134"/>
      <c r="O246" s="493"/>
      <c r="P246" s="11"/>
      <c r="Q246" s="11"/>
      <c r="R246" s="11"/>
    </row>
    <row r="247" spans="1:18" ht="60" customHeight="1" x14ac:dyDescent="0.2">
      <c r="A247" s="572"/>
      <c r="B247" s="579"/>
      <c r="C247" s="617"/>
      <c r="D247" s="536"/>
      <c r="E247" s="532"/>
      <c r="F247" s="820"/>
      <c r="G247" s="650"/>
      <c r="H247" s="834"/>
      <c r="I247" s="771"/>
      <c r="J247" s="771"/>
      <c r="K247" s="755" t="s">
        <v>290</v>
      </c>
      <c r="L247" s="756">
        <v>6</v>
      </c>
      <c r="M247" s="756">
        <v>4</v>
      </c>
      <c r="N247" s="832"/>
      <c r="O247" s="493"/>
      <c r="P247" s="11"/>
      <c r="Q247" s="11"/>
      <c r="R247" s="11"/>
    </row>
    <row r="248" spans="1:18" ht="84.75" customHeight="1" x14ac:dyDescent="0.2">
      <c r="A248" s="572"/>
      <c r="B248" s="579"/>
      <c r="C248" s="617"/>
      <c r="D248" s="536"/>
      <c r="E248" s="532"/>
      <c r="F248" s="360" t="s">
        <v>145</v>
      </c>
      <c r="G248" s="263">
        <v>751.5</v>
      </c>
      <c r="H248" s="121"/>
      <c r="I248" s="103"/>
      <c r="J248" s="103"/>
      <c r="K248" s="755"/>
      <c r="L248" s="756"/>
      <c r="M248" s="756"/>
      <c r="N248" s="832"/>
      <c r="O248" s="493"/>
      <c r="P248" s="11"/>
      <c r="Q248" s="11"/>
      <c r="R248" s="11"/>
    </row>
    <row r="249" spans="1:18" ht="68.25" customHeight="1" x14ac:dyDescent="0.2">
      <c r="A249" s="572"/>
      <c r="B249" s="579"/>
      <c r="C249" s="617"/>
      <c r="D249" s="536"/>
      <c r="E249" s="532"/>
      <c r="F249" s="360" t="s">
        <v>9</v>
      </c>
      <c r="G249" s="263">
        <v>7</v>
      </c>
      <c r="H249" s="121"/>
      <c r="I249" s="103"/>
      <c r="J249" s="103"/>
      <c r="K249" s="166" t="s">
        <v>350</v>
      </c>
      <c r="L249" s="148"/>
      <c r="M249" s="148"/>
      <c r="N249" s="148"/>
      <c r="O249" s="493"/>
      <c r="P249" s="11"/>
      <c r="Q249" s="11"/>
      <c r="R249" s="11"/>
    </row>
    <row r="250" spans="1:18" ht="15.75" customHeight="1" x14ac:dyDescent="0.2">
      <c r="A250" s="572"/>
      <c r="B250" s="579"/>
      <c r="C250" s="617"/>
      <c r="D250" s="536"/>
      <c r="E250" s="532"/>
      <c r="F250" s="114" t="s">
        <v>10</v>
      </c>
      <c r="G250" s="106">
        <f t="shared" ref="G250:J250" si="73">SUM(G243:G249)</f>
        <v>758.5</v>
      </c>
      <c r="H250" s="106">
        <f t="shared" si="73"/>
        <v>769.8</v>
      </c>
      <c r="I250" s="106">
        <f t="shared" si="73"/>
        <v>735.48</v>
      </c>
      <c r="J250" s="106">
        <f t="shared" si="73"/>
        <v>260</v>
      </c>
      <c r="K250" s="779"/>
      <c r="L250" s="780"/>
      <c r="M250" s="780"/>
      <c r="N250" s="781"/>
      <c r="O250" s="493"/>
      <c r="P250" s="11"/>
      <c r="Q250" s="11"/>
      <c r="R250" s="11"/>
    </row>
    <row r="251" spans="1:18" ht="38.25" customHeight="1" x14ac:dyDescent="0.2">
      <c r="A251" s="572" t="s">
        <v>19</v>
      </c>
      <c r="B251" s="754" t="s">
        <v>12</v>
      </c>
      <c r="C251" s="753" t="s">
        <v>54</v>
      </c>
      <c r="D251" s="536" t="s">
        <v>216</v>
      </c>
      <c r="E251" s="804" t="s">
        <v>106</v>
      </c>
      <c r="F251" s="357" t="s">
        <v>9</v>
      </c>
      <c r="G251" s="103">
        <v>67.400000000000006</v>
      </c>
      <c r="H251" s="102">
        <v>99.6</v>
      </c>
      <c r="I251" s="103">
        <v>0</v>
      </c>
      <c r="J251" s="103"/>
      <c r="K251" s="119" t="s">
        <v>81</v>
      </c>
      <c r="L251" s="285">
        <v>1</v>
      </c>
      <c r="M251" s="289"/>
      <c r="N251" s="289"/>
      <c r="O251" s="493"/>
      <c r="P251" s="11"/>
      <c r="Q251" s="11"/>
      <c r="R251" s="11"/>
    </row>
    <row r="252" spans="1:18" ht="27.75" customHeight="1" x14ac:dyDescent="0.2">
      <c r="A252" s="572"/>
      <c r="B252" s="754"/>
      <c r="C252" s="753"/>
      <c r="D252" s="536"/>
      <c r="E252" s="804"/>
      <c r="F252" s="357" t="s">
        <v>145</v>
      </c>
      <c r="G252" s="103"/>
      <c r="H252" s="102">
        <v>67.400000000000006</v>
      </c>
      <c r="I252" s="103"/>
      <c r="J252" s="103"/>
      <c r="K252" s="758" t="s">
        <v>351</v>
      </c>
      <c r="L252" s="580">
        <v>20</v>
      </c>
      <c r="M252" s="760"/>
      <c r="N252" s="760"/>
      <c r="O252" s="932"/>
      <c r="P252" s="933"/>
      <c r="Q252" s="11"/>
      <c r="R252" s="11"/>
    </row>
    <row r="253" spans="1:18" ht="27" customHeight="1" x14ac:dyDescent="0.2">
      <c r="A253" s="572"/>
      <c r="B253" s="754"/>
      <c r="C253" s="753"/>
      <c r="D253" s="536"/>
      <c r="E253" s="804"/>
      <c r="F253" s="357" t="s">
        <v>391</v>
      </c>
      <c r="G253" s="103"/>
      <c r="H253" s="513">
        <v>15</v>
      </c>
      <c r="I253" s="103"/>
      <c r="J253" s="103"/>
      <c r="K253" s="759"/>
      <c r="L253" s="582"/>
      <c r="M253" s="761"/>
      <c r="N253" s="761"/>
      <c r="O253" s="932"/>
      <c r="P253" s="933"/>
      <c r="Q253" s="11"/>
      <c r="R253" s="11"/>
    </row>
    <row r="254" spans="1:18" ht="29.25" customHeight="1" x14ac:dyDescent="0.2">
      <c r="A254" s="572"/>
      <c r="B254" s="754"/>
      <c r="C254" s="753"/>
      <c r="D254" s="536"/>
      <c r="E254" s="804"/>
      <c r="F254" s="357" t="s">
        <v>22</v>
      </c>
      <c r="G254" s="103"/>
      <c r="H254" s="514">
        <v>1105</v>
      </c>
      <c r="I254" s="103"/>
      <c r="J254" s="103"/>
      <c r="K254" s="167" t="s">
        <v>265</v>
      </c>
      <c r="L254" s="168">
        <v>2</v>
      </c>
      <c r="M254" s="168"/>
      <c r="N254" s="168"/>
      <c r="O254" s="511"/>
      <c r="P254" s="11"/>
      <c r="Q254" s="11"/>
      <c r="R254" s="11"/>
    </row>
    <row r="255" spans="1:18" ht="28.5" customHeight="1" x14ac:dyDescent="0.2">
      <c r="A255" s="572"/>
      <c r="B255" s="754"/>
      <c r="C255" s="753"/>
      <c r="D255" s="536"/>
      <c r="E255" s="804"/>
      <c r="F255" s="352" t="s">
        <v>10</v>
      </c>
      <c r="G255" s="106">
        <f t="shared" ref="G255" si="74">SUM(G251:G254)</f>
        <v>67.400000000000006</v>
      </c>
      <c r="H255" s="106">
        <f t="shared" ref="H255" si="75">SUM(H251:H254)</f>
        <v>1287</v>
      </c>
      <c r="I255" s="106">
        <f t="shared" ref="I255" si="76">SUM(I251:I254)</f>
        <v>0</v>
      </c>
      <c r="J255" s="106">
        <f t="shared" ref="J255" si="77">SUM(J251:J254)</f>
        <v>0</v>
      </c>
      <c r="K255" s="749"/>
      <c r="L255" s="750"/>
      <c r="M255" s="750"/>
      <c r="N255" s="751"/>
      <c r="O255" s="493"/>
      <c r="P255" s="11"/>
      <c r="Q255" s="11"/>
      <c r="R255" s="11"/>
    </row>
    <row r="256" spans="1:18" ht="36" customHeight="1" x14ac:dyDescent="0.2">
      <c r="A256" s="572" t="s">
        <v>19</v>
      </c>
      <c r="B256" s="754" t="s">
        <v>12</v>
      </c>
      <c r="C256" s="753" t="s">
        <v>55</v>
      </c>
      <c r="D256" s="536" t="s">
        <v>215</v>
      </c>
      <c r="E256" s="804" t="s">
        <v>125</v>
      </c>
      <c r="F256" s="357" t="s">
        <v>9</v>
      </c>
      <c r="G256" s="103">
        <v>12.7</v>
      </c>
      <c r="H256" s="386">
        <v>2.1</v>
      </c>
      <c r="I256" s="103">
        <v>270</v>
      </c>
      <c r="J256" s="103"/>
      <c r="K256" s="801" t="s">
        <v>81</v>
      </c>
      <c r="L256" s="580">
        <v>1</v>
      </c>
      <c r="M256" s="580"/>
      <c r="N256" s="580"/>
      <c r="O256" s="493"/>
      <c r="P256" s="11"/>
      <c r="Q256" s="11"/>
      <c r="R256" s="11"/>
    </row>
    <row r="257" spans="1:29" ht="25.5" customHeight="1" x14ac:dyDescent="0.2">
      <c r="A257" s="572"/>
      <c r="B257" s="754"/>
      <c r="C257" s="753"/>
      <c r="D257" s="536"/>
      <c r="E257" s="804"/>
      <c r="F257" s="357" t="s">
        <v>145</v>
      </c>
      <c r="G257" s="103"/>
      <c r="H257" s="102"/>
      <c r="I257" s="103"/>
      <c r="J257" s="103"/>
      <c r="K257" s="802"/>
      <c r="L257" s="582"/>
      <c r="M257" s="582"/>
      <c r="N257" s="582"/>
      <c r="O257" s="493"/>
      <c r="P257" s="11"/>
      <c r="Q257" s="11"/>
      <c r="R257" s="11"/>
    </row>
    <row r="258" spans="1:29" ht="24.75" customHeight="1" x14ac:dyDescent="0.2">
      <c r="A258" s="572"/>
      <c r="B258" s="754"/>
      <c r="C258" s="753"/>
      <c r="D258" s="536"/>
      <c r="E258" s="804"/>
      <c r="F258" s="357" t="s">
        <v>391</v>
      </c>
      <c r="G258" s="103"/>
      <c r="H258" s="293"/>
      <c r="I258" s="103"/>
      <c r="J258" s="103"/>
      <c r="K258" s="228" t="s">
        <v>352</v>
      </c>
      <c r="L258" s="396"/>
      <c r="M258" s="395">
        <v>1</v>
      </c>
      <c r="N258" s="168"/>
      <c r="O258" s="493"/>
      <c r="P258" s="11"/>
      <c r="Q258" s="11"/>
      <c r="R258" s="11"/>
    </row>
    <row r="259" spans="1:29" ht="57" customHeight="1" x14ac:dyDescent="0.2">
      <c r="A259" s="572"/>
      <c r="B259" s="754"/>
      <c r="C259" s="753"/>
      <c r="D259" s="536"/>
      <c r="E259" s="804"/>
      <c r="F259" s="357" t="s">
        <v>22</v>
      </c>
      <c r="G259" s="103"/>
      <c r="H259" s="293">
        <v>443</v>
      </c>
      <c r="I259" s="103"/>
      <c r="J259" s="103"/>
      <c r="K259" s="228" t="s">
        <v>353</v>
      </c>
      <c r="L259" s="396"/>
      <c r="M259" s="395">
        <v>100</v>
      </c>
      <c r="N259" s="168"/>
      <c r="O259" s="493"/>
      <c r="P259" s="11"/>
      <c r="Q259" s="11"/>
      <c r="R259" s="11"/>
    </row>
    <row r="260" spans="1:29" ht="21.75" customHeight="1" x14ac:dyDescent="0.2">
      <c r="A260" s="572"/>
      <c r="B260" s="754"/>
      <c r="C260" s="753"/>
      <c r="D260" s="536"/>
      <c r="E260" s="804"/>
      <c r="F260" s="352" t="s">
        <v>10</v>
      </c>
      <c r="G260" s="106">
        <f t="shared" ref="G260" si="78">SUM(G256:G259)</f>
        <v>12.7</v>
      </c>
      <c r="H260" s="106">
        <f t="shared" ref="H260" si="79">SUM(H256:H259)</f>
        <v>445.1</v>
      </c>
      <c r="I260" s="106">
        <f t="shared" ref="I260" si="80">SUM(I256:I259)</f>
        <v>270</v>
      </c>
      <c r="J260" s="106">
        <f t="shared" ref="J260" si="81">SUM(J256:J259)</f>
        <v>0</v>
      </c>
      <c r="K260" s="260"/>
      <c r="L260" s="260"/>
      <c r="M260" s="260"/>
      <c r="N260" s="260"/>
      <c r="O260" s="493"/>
      <c r="P260" s="11"/>
      <c r="Q260" s="11"/>
      <c r="R260" s="11"/>
    </row>
    <row r="261" spans="1:29" s="40" customFormat="1" ht="28.5" customHeight="1" x14ac:dyDescent="0.25">
      <c r="A261" s="732" t="s">
        <v>19</v>
      </c>
      <c r="B261" s="752" t="s">
        <v>12</v>
      </c>
      <c r="C261" s="789" t="s">
        <v>91</v>
      </c>
      <c r="D261" s="538" t="s">
        <v>214</v>
      </c>
      <c r="E261" s="804" t="s">
        <v>125</v>
      </c>
      <c r="F261" s="371" t="s">
        <v>9</v>
      </c>
      <c r="G261" s="170"/>
      <c r="H261" s="158">
        <v>192.8</v>
      </c>
      <c r="I261" s="169"/>
      <c r="J261" s="169"/>
      <c r="K261" s="261" t="s">
        <v>81</v>
      </c>
      <c r="L261" s="151">
        <v>1</v>
      </c>
      <c r="M261" s="170"/>
      <c r="N261" s="170"/>
      <c r="O261" s="493"/>
      <c r="P261" s="11"/>
      <c r="Q261" s="11"/>
      <c r="R261" s="11"/>
      <c r="S261" s="8"/>
      <c r="T261" s="8"/>
      <c r="U261" s="8"/>
      <c r="V261" s="8"/>
      <c r="W261" s="39"/>
      <c r="X261" s="39"/>
      <c r="Y261" s="39"/>
      <c r="Z261" s="39"/>
      <c r="AA261" s="39"/>
      <c r="AB261" s="39"/>
      <c r="AC261" s="39"/>
    </row>
    <row r="262" spans="1:29" s="40" customFormat="1" ht="85.5" customHeight="1" x14ac:dyDescent="0.25">
      <c r="A262" s="732"/>
      <c r="B262" s="752"/>
      <c r="C262" s="789"/>
      <c r="D262" s="538"/>
      <c r="E262" s="804"/>
      <c r="F262" s="819" t="s">
        <v>22</v>
      </c>
      <c r="G262" s="818"/>
      <c r="H262" s="821">
        <v>956.7</v>
      </c>
      <c r="I262" s="808"/>
      <c r="J262" s="808"/>
      <c r="K262" s="167" t="s">
        <v>354</v>
      </c>
      <c r="L262" s="151">
        <v>2</v>
      </c>
      <c r="M262" s="151"/>
      <c r="N262" s="170"/>
      <c r="O262" s="493"/>
      <c r="P262" s="11"/>
      <c r="Q262" s="11"/>
      <c r="R262" s="11"/>
      <c r="S262" s="8"/>
      <c r="T262" s="8"/>
      <c r="U262" s="8"/>
      <c r="V262" s="8"/>
      <c r="W262" s="39"/>
      <c r="X262" s="39"/>
      <c r="Y262" s="39"/>
      <c r="Z262" s="39"/>
      <c r="AA262" s="39"/>
      <c r="AB262" s="39"/>
    </row>
    <row r="263" spans="1:29" s="40" customFormat="1" ht="46.5" customHeight="1" x14ac:dyDescent="0.25">
      <c r="A263" s="732"/>
      <c r="B263" s="752"/>
      <c r="C263" s="789"/>
      <c r="D263" s="538"/>
      <c r="E263" s="804"/>
      <c r="F263" s="819"/>
      <c r="G263" s="818"/>
      <c r="H263" s="821"/>
      <c r="I263" s="808"/>
      <c r="J263" s="808"/>
      <c r="K263" s="167" t="s">
        <v>129</v>
      </c>
      <c r="L263" s="151">
        <v>2</v>
      </c>
      <c r="M263" s="151"/>
      <c r="N263" s="262"/>
      <c r="O263" s="493"/>
      <c r="P263" s="11"/>
      <c r="Q263" s="11"/>
      <c r="R263" s="11"/>
      <c r="S263" s="8"/>
      <c r="T263" s="8"/>
      <c r="U263" s="8"/>
      <c r="V263" s="8"/>
      <c r="W263" s="39"/>
      <c r="X263" s="39"/>
      <c r="Y263" s="39"/>
      <c r="Z263" s="39"/>
      <c r="AA263" s="39"/>
      <c r="AB263" s="39"/>
    </row>
    <row r="264" spans="1:29" s="40" customFormat="1" ht="28.5" x14ac:dyDescent="0.25">
      <c r="A264" s="732"/>
      <c r="B264" s="752"/>
      <c r="C264" s="789"/>
      <c r="D264" s="538"/>
      <c r="E264" s="804"/>
      <c r="F264" s="352" t="s">
        <v>10</v>
      </c>
      <c r="G264" s="152">
        <f t="shared" ref="G264" si="82">ABS(G261+G262)</f>
        <v>0</v>
      </c>
      <c r="H264" s="152">
        <f t="shared" ref="H264" si="83">ABS(H261+H262)</f>
        <v>1149.5</v>
      </c>
      <c r="I264" s="152">
        <f t="shared" ref="I264" si="84">ABS(I261+I262)</f>
        <v>0</v>
      </c>
      <c r="J264" s="152">
        <f t="shared" ref="J264" si="85">ABS(J261+J262)</f>
        <v>0</v>
      </c>
      <c r="K264" s="757"/>
      <c r="L264" s="757"/>
      <c r="M264" s="757"/>
      <c r="N264" s="757"/>
      <c r="O264" s="493"/>
      <c r="P264" s="11"/>
      <c r="Q264" s="11"/>
      <c r="R264" s="11"/>
      <c r="S264" s="8"/>
      <c r="T264" s="8"/>
      <c r="U264" s="8"/>
      <c r="V264" s="8"/>
      <c r="W264" s="39"/>
      <c r="X264" s="39"/>
      <c r="Y264" s="39"/>
      <c r="Z264" s="39"/>
      <c r="AA264" s="39"/>
      <c r="AB264" s="39"/>
      <c r="AC264" s="39"/>
    </row>
    <row r="265" spans="1:29" s="40" customFormat="1" ht="27" customHeight="1" x14ac:dyDescent="0.25">
      <c r="A265" s="877" t="s">
        <v>19</v>
      </c>
      <c r="B265" s="898" t="s">
        <v>12</v>
      </c>
      <c r="C265" s="904" t="s">
        <v>93</v>
      </c>
      <c r="D265" s="901" t="s">
        <v>243</v>
      </c>
      <c r="E265" s="895" t="s">
        <v>107</v>
      </c>
      <c r="F265" s="353" t="s">
        <v>145</v>
      </c>
      <c r="G265" s="150">
        <v>29.5</v>
      </c>
      <c r="H265" s="158"/>
      <c r="I265" s="170"/>
      <c r="J265" s="170"/>
      <c r="K265" s="793" t="s">
        <v>355</v>
      </c>
      <c r="L265" s="836"/>
      <c r="M265" s="837"/>
      <c r="N265" s="838"/>
      <c r="O265" s="493"/>
      <c r="P265" s="11"/>
      <c r="Q265" s="11"/>
      <c r="R265" s="11"/>
      <c r="S265" s="8"/>
      <c r="T265" s="8"/>
      <c r="U265" s="8"/>
      <c r="V265" s="8"/>
      <c r="W265" s="39"/>
      <c r="X265" s="39"/>
      <c r="Y265" s="39"/>
      <c r="Z265" s="39"/>
      <c r="AA265" s="39"/>
      <c r="AB265" s="39"/>
      <c r="AC265" s="39"/>
    </row>
    <row r="266" spans="1:29" s="40" customFormat="1" ht="42.75" customHeight="1" x14ac:dyDescent="0.25">
      <c r="A266" s="878"/>
      <c r="B266" s="899"/>
      <c r="C266" s="905"/>
      <c r="D266" s="902"/>
      <c r="E266" s="895"/>
      <c r="F266" s="371" t="s">
        <v>9</v>
      </c>
      <c r="G266" s="271"/>
      <c r="H266" s="171"/>
      <c r="I266" s="150"/>
      <c r="J266" s="150"/>
      <c r="K266" s="793"/>
      <c r="L266" s="839"/>
      <c r="M266" s="840"/>
      <c r="N266" s="841"/>
      <c r="O266" s="493"/>
      <c r="P266" s="11"/>
      <c r="Q266" s="11"/>
      <c r="R266" s="11"/>
      <c r="S266" s="8"/>
      <c r="T266" s="8"/>
      <c r="U266" s="8"/>
      <c r="V266" s="8"/>
      <c r="W266" s="39"/>
      <c r="X266" s="39"/>
      <c r="Y266" s="39"/>
      <c r="Z266" s="39"/>
      <c r="AA266" s="39"/>
      <c r="AB266" s="39"/>
      <c r="AC266" s="39"/>
    </row>
    <row r="267" spans="1:29" s="40" customFormat="1" ht="27.75" customHeight="1" x14ac:dyDescent="0.25">
      <c r="A267" s="879"/>
      <c r="B267" s="900"/>
      <c r="C267" s="906"/>
      <c r="D267" s="903"/>
      <c r="E267" s="895"/>
      <c r="F267" s="372" t="s">
        <v>10</v>
      </c>
      <c r="G267" s="152">
        <f t="shared" ref="G267" si="86">SUM(G265:G266)</f>
        <v>29.5</v>
      </c>
      <c r="H267" s="152">
        <f t="shared" ref="H267" si="87">SUM(H265:H266)</f>
        <v>0</v>
      </c>
      <c r="I267" s="152">
        <f t="shared" ref="I267" si="88">SUM(I265:I266)</f>
        <v>0</v>
      </c>
      <c r="J267" s="152">
        <f t="shared" ref="J267" si="89">SUM(J265:J266)</f>
        <v>0</v>
      </c>
      <c r="K267" s="757"/>
      <c r="L267" s="757"/>
      <c r="M267" s="757"/>
      <c r="N267" s="757"/>
      <c r="O267" s="493"/>
      <c r="P267" s="11"/>
      <c r="Q267" s="11"/>
      <c r="R267" s="11"/>
      <c r="S267" s="8"/>
      <c r="T267" s="8"/>
      <c r="U267" s="8"/>
      <c r="V267" s="8"/>
      <c r="W267" s="39"/>
      <c r="X267" s="39"/>
      <c r="Y267" s="39"/>
      <c r="Z267" s="39"/>
      <c r="AA267" s="39"/>
      <c r="AB267" s="39"/>
      <c r="AC267" s="39"/>
    </row>
    <row r="268" spans="1:29" s="40" customFormat="1" ht="43.5" customHeight="1" x14ac:dyDescent="0.25">
      <c r="A268" s="732" t="s">
        <v>19</v>
      </c>
      <c r="B268" s="752" t="s">
        <v>12</v>
      </c>
      <c r="C268" s="789" t="s">
        <v>94</v>
      </c>
      <c r="D268" s="538" t="s">
        <v>213</v>
      </c>
      <c r="E268" s="803" t="s">
        <v>276</v>
      </c>
      <c r="F268" s="373" t="s">
        <v>145</v>
      </c>
      <c r="G268" s="335"/>
      <c r="H268" s="336">
        <v>150</v>
      </c>
      <c r="I268" s="150"/>
      <c r="J268" s="150"/>
      <c r="K268" s="172" t="s">
        <v>370</v>
      </c>
      <c r="L268" s="337">
        <v>100</v>
      </c>
      <c r="M268" s="287"/>
      <c r="N268" s="287"/>
      <c r="O268" s="493"/>
      <c r="P268" s="11"/>
      <c r="Q268" s="11"/>
      <c r="R268" s="11"/>
      <c r="S268" s="8"/>
      <c r="T268" s="8"/>
      <c r="U268" s="8"/>
      <c r="V268" s="8"/>
      <c r="W268" s="39"/>
      <c r="X268" s="39"/>
      <c r="Y268" s="39"/>
      <c r="Z268" s="39"/>
      <c r="AA268" s="39"/>
      <c r="AB268" s="39"/>
      <c r="AC268" s="39"/>
    </row>
    <row r="269" spans="1:29" s="40" customFormat="1" ht="30" customHeight="1" x14ac:dyDescent="0.25">
      <c r="A269" s="732"/>
      <c r="B269" s="752"/>
      <c r="C269" s="789"/>
      <c r="D269" s="538"/>
      <c r="E269" s="803"/>
      <c r="F269" s="798" t="s">
        <v>136</v>
      </c>
      <c r="G269" s="799"/>
      <c r="H269" s="831"/>
      <c r="I269" s="150">
        <v>108.4</v>
      </c>
      <c r="J269" s="150"/>
      <c r="K269" s="172" t="s">
        <v>356</v>
      </c>
      <c r="L269" s="151"/>
      <c r="M269" s="151">
        <v>100</v>
      </c>
      <c r="N269" s="151"/>
      <c r="O269" s="493"/>
      <c r="P269" s="11"/>
      <c r="Q269" s="11"/>
      <c r="R269" s="11"/>
      <c r="S269" s="8"/>
      <c r="T269" s="8"/>
      <c r="U269" s="8"/>
      <c r="V269" s="8"/>
      <c r="W269" s="39"/>
      <c r="X269" s="39"/>
      <c r="Y269" s="39"/>
      <c r="Z269" s="39"/>
      <c r="AA269" s="39"/>
      <c r="AB269" s="39"/>
      <c r="AC269" s="39"/>
    </row>
    <row r="270" spans="1:29" s="40" customFormat="1" ht="58.5" customHeight="1" x14ac:dyDescent="0.25">
      <c r="A270" s="732"/>
      <c r="B270" s="752"/>
      <c r="C270" s="789"/>
      <c r="D270" s="538"/>
      <c r="E270" s="803"/>
      <c r="F270" s="798"/>
      <c r="G270" s="799"/>
      <c r="H270" s="831"/>
      <c r="I270" s="150"/>
      <c r="J270" s="150">
        <v>172.9</v>
      </c>
      <c r="K270" s="172" t="s">
        <v>357</v>
      </c>
      <c r="L270" s="151"/>
      <c r="M270" s="151"/>
      <c r="N270" s="151">
        <v>100</v>
      </c>
      <c r="O270" s="493"/>
      <c r="P270" s="11"/>
      <c r="Q270" s="11"/>
      <c r="R270" s="11"/>
      <c r="S270" s="8"/>
      <c r="T270" s="8"/>
      <c r="U270" s="8"/>
      <c r="V270" s="8"/>
      <c r="W270" s="39"/>
      <c r="X270" s="39"/>
      <c r="Y270" s="39"/>
      <c r="Z270" s="39"/>
      <c r="AA270" s="39"/>
      <c r="AB270" s="39"/>
      <c r="AC270" s="39"/>
    </row>
    <row r="271" spans="1:29" s="40" customFormat="1" ht="15.75" x14ac:dyDescent="0.25">
      <c r="A271" s="732"/>
      <c r="B271" s="752"/>
      <c r="C271" s="789"/>
      <c r="D271" s="538"/>
      <c r="E271" s="803"/>
      <c r="F271" s="372" t="s">
        <v>10</v>
      </c>
      <c r="G271" s="152">
        <f t="shared" ref="G271" si="90">ABS(G268+G269+G270)</f>
        <v>0</v>
      </c>
      <c r="H271" s="152">
        <f t="shared" ref="H271" si="91">ABS(H268+H269+H270)</f>
        <v>150</v>
      </c>
      <c r="I271" s="152">
        <f t="shared" ref="I271" si="92">ABS(I268+I269+I270)</f>
        <v>108.4</v>
      </c>
      <c r="J271" s="152">
        <f t="shared" ref="J271" si="93">ABS(J268+J269+J270)</f>
        <v>172.9</v>
      </c>
      <c r="K271" s="757"/>
      <c r="L271" s="757"/>
      <c r="M271" s="757"/>
      <c r="N271" s="757"/>
      <c r="O271" s="493"/>
      <c r="P271" s="11"/>
      <c r="Q271" s="11"/>
      <c r="R271" s="11"/>
      <c r="S271" s="8"/>
      <c r="T271" s="8"/>
      <c r="U271" s="8"/>
      <c r="V271" s="8"/>
      <c r="W271" s="39"/>
      <c r="X271" s="39"/>
      <c r="Y271" s="39"/>
      <c r="Z271" s="39"/>
      <c r="AA271" s="39"/>
      <c r="AB271" s="39"/>
      <c r="AC271" s="39"/>
    </row>
    <row r="272" spans="1:29" s="40" customFormat="1" ht="75" customHeight="1" x14ac:dyDescent="0.25">
      <c r="A272" s="732" t="s">
        <v>19</v>
      </c>
      <c r="B272" s="752" t="s">
        <v>12</v>
      </c>
      <c r="C272" s="789" t="s">
        <v>95</v>
      </c>
      <c r="D272" s="896" t="s">
        <v>212</v>
      </c>
      <c r="E272" s="803" t="s">
        <v>107</v>
      </c>
      <c r="F272" s="371" t="s">
        <v>56</v>
      </c>
      <c r="G272" s="269"/>
      <c r="H272" s="149"/>
      <c r="I272" s="150"/>
      <c r="J272" s="150">
        <v>1229</v>
      </c>
      <c r="K272" s="166" t="s">
        <v>96</v>
      </c>
      <c r="L272" s="151"/>
      <c r="M272" s="170"/>
      <c r="N272" s="151">
        <v>100</v>
      </c>
      <c r="O272" s="493"/>
      <c r="P272" s="11"/>
      <c r="Q272" s="11"/>
      <c r="R272" s="11"/>
      <c r="S272" s="8"/>
      <c r="T272" s="8"/>
      <c r="U272" s="8"/>
      <c r="V272" s="8"/>
      <c r="W272" s="39"/>
      <c r="X272" s="39"/>
      <c r="Y272" s="39"/>
      <c r="Z272" s="39"/>
      <c r="AA272" s="39"/>
      <c r="AB272" s="39"/>
      <c r="AC272" s="39"/>
    </row>
    <row r="273" spans="1:29" s="40" customFormat="1" ht="15.75" x14ac:dyDescent="0.25">
      <c r="A273" s="732"/>
      <c r="B273" s="752"/>
      <c r="C273" s="789"/>
      <c r="D273" s="896"/>
      <c r="E273" s="803"/>
      <c r="F273" s="372" t="s">
        <v>10</v>
      </c>
      <c r="G273" s="152">
        <f>SUM(G272)</f>
        <v>0</v>
      </c>
      <c r="H273" s="152">
        <f>SUM(H272)</f>
        <v>0</v>
      </c>
      <c r="I273" s="152">
        <f t="shared" ref="I273:J273" si="94">SUM(I272)</f>
        <v>0</v>
      </c>
      <c r="J273" s="152">
        <f t="shared" si="94"/>
        <v>1229</v>
      </c>
      <c r="K273" s="757"/>
      <c r="L273" s="757"/>
      <c r="M273" s="757"/>
      <c r="N273" s="757"/>
      <c r="O273" s="493"/>
      <c r="P273" s="11"/>
      <c r="Q273" s="11"/>
      <c r="R273" s="11"/>
      <c r="S273" s="8"/>
      <c r="T273" s="8"/>
      <c r="U273" s="8"/>
      <c r="V273" s="8"/>
      <c r="W273" s="39"/>
      <c r="X273" s="39"/>
      <c r="Y273" s="39"/>
      <c r="Z273" s="39"/>
      <c r="AA273" s="39"/>
      <c r="AB273" s="39"/>
      <c r="AC273" s="39"/>
    </row>
    <row r="274" spans="1:29" s="40" customFormat="1" ht="75.75" customHeight="1" x14ac:dyDescent="0.25">
      <c r="A274" s="732" t="s">
        <v>19</v>
      </c>
      <c r="B274" s="752" t="s">
        <v>12</v>
      </c>
      <c r="C274" s="789" t="s">
        <v>97</v>
      </c>
      <c r="D274" s="538" t="s">
        <v>244</v>
      </c>
      <c r="E274" s="803" t="s">
        <v>277</v>
      </c>
      <c r="F274" s="371" t="s">
        <v>9</v>
      </c>
      <c r="G274" s="269"/>
      <c r="H274" s="171">
        <v>51.5</v>
      </c>
      <c r="I274" s="150"/>
      <c r="J274" s="150"/>
      <c r="K274" s="157" t="s">
        <v>358</v>
      </c>
      <c r="L274" s="151">
        <v>100</v>
      </c>
      <c r="M274" s="170"/>
      <c r="N274" s="170"/>
      <c r="O274" s="493"/>
      <c r="P274" s="11"/>
      <c r="Q274" s="11"/>
      <c r="R274" s="11"/>
      <c r="S274" s="8"/>
      <c r="T274" s="8"/>
      <c r="U274" s="8"/>
      <c r="V274" s="8"/>
      <c r="W274" s="39"/>
      <c r="X274" s="39"/>
      <c r="Y274" s="39"/>
      <c r="Z274" s="39"/>
      <c r="AA274" s="39"/>
      <c r="AB274" s="39"/>
      <c r="AC274" s="39"/>
    </row>
    <row r="275" spans="1:29" s="40" customFormat="1" ht="15.75" x14ac:dyDescent="0.25">
      <c r="A275" s="732"/>
      <c r="B275" s="752"/>
      <c r="C275" s="789"/>
      <c r="D275" s="538"/>
      <c r="E275" s="803"/>
      <c r="F275" s="372" t="s">
        <v>10</v>
      </c>
      <c r="G275" s="152">
        <f t="shared" ref="G275:J275" si="95">SUM(G274)</f>
        <v>0</v>
      </c>
      <c r="H275" s="152">
        <f t="shared" si="95"/>
        <v>51.5</v>
      </c>
      <c r="I275" s="152">
        <f t="shared" si="95"/>
        <v>0</v>
      </c>
      <c r="J275" s="152">
        <f t="shared" si="95"/>
        <v>0</v>
      </c>
      <c r="K275" s="757"/>
      <c r="L275" s="757"/>
      <c r="M275" s="757"/>
      <c r="N275" s="757"/>
      <c r="O275" s="493"/>
      <c r="P275" s="11"/>
      <c r="Q275" s="11"/>
      <c r="R275" s="11"/>
      <c r="S275" s="8"/>
      <c r="T275" s="8"/>
      <c r="U275" s="8"/>
      <c r="V275" s="8"/>
      <c r="W275" s="39"/>
      <c r="X275" s="39"/>
      <c r="Y275" s="39"/>
      <c r="Z275" s="39"/>
      <c r="AA275" s="39"/>
      <c r="AB275" s="39"/>
      <c r="AC275" s="39"/>
    </row>
    <row r="276" spans="1:29" s="40" customFormat="1" ht="54" customHeight="1" x14ac:dyDescent="0.25">
      <c r="A276" s="732" t="s">
        <v>19</v>
      </c>
      <c r="B276" s="752" t="s">
        <v>12</v>
      </c>
      <c r="C276" s="897" t="s">
        <v>98</v>
      </c>
      <c r="D276" s="538" t="s">
        <v>245</v>
      </c>
      <c r="E276" s="803" t="s">
        <v>108</v>
      </c>
      <c r="F276" s="371" t="s">
        <v>9</v>
      </c>
      <c r="G276" s="269"/>
      <c r="H276" s="149"/>
      <c r="I276" s="150"/>
      <c r="J276" s="150">
        <v>1629.9</v>
      </c>
      <c r="K276" s="157" t="s">
        <v>99</v>
      </c>
      <c r="L276" s="151"/>
      <c r="M276" s="170"/>
      <c r="N276" s="151">
        <v>1</v>
      </c>
      <c r="O276" s="493"/>
      <c r="P276" s="11"/>
      <c r="Q276" s="11"/>
      <c r="R276" s="11"/>
      <c r="S276" s="8"/>
      <c r="T276" s="8"/>
      <c r="U276" s="8"/>
      <c r="V276" s="8"/>
      <c r="W276" s="39"/>
      <c r="X276" s="39"/>
      <c r="Y276" s="39"/>
      <c r="Z276" s="39"/>
      <c r="AA276" s="39"/>
      <c r="AB276" s="39"/>
      <c r="AC276" s="39"/>
    </row>
    <row r="277" spans="1:29" s="40" customFormat="1" ht="15.75" x14ac:dyDescent="0.25">
      <c r="A277" s="732"/>
      <c r="B277" s="752"/>
      <c r="C277" s="897"/>
      <c r="D277" s="538"/>
      <c r="E277" s="803"/>
      <c r="F277" s="372" t="s">
        <v>10</v>
      </c>
      <c r="G277" s="152">
        <f t="shared" ref="G277:J277" si="96">SUM(G276)</f>
        <v>0</v>
      </c>
      <c r="H277" s="152">
        <f t="shared" si="96"/>
        <v>0</v>
      </c>
      <c r="I277" s="152">
        <f t="shared" si="96"/>
        <v>0</v>
      </c>
      <c r="J277" s="152">
        <f t="shared" si="96"/>
        <v>1629.9</v>
      </c>
      <c r="K277" s="757"/>
      <c r="L277" s="757"/>
      <c r="M277" s="757"/>
      <c r="N277" s="757"/>
      <c r="O277" s="493"/>
      <c r="P277" s="11"/>
      <c r="Q277" s="11"/>
      <c r="R277" s="11"/>
      <c r="S277" s="8"/>
      <c r="T277" s="8"/>
      <c r="U277" s="8"/>
      <c r="V277" s="8"/>
      <c r="W277" s="39"/>
      <c r="X277" s="39"/>
      <c r="Y277" s="39"/>
      <c r="Z277" s="39"/>
      <c r="AA277" s="39"/>
      <c r="AB277" s="39"/>
      <c r="AC277" s="39"/>
    </row>
    <row r="278" spans="1:29" s="40" customFormat="1" ht="21" customHeight="1" x14ac:dyDescent="0.25">
      <c r="A278" s="383" t="s">
        <v>19</v>
      </c>
      <c r="B278" s="173" t="s">
        <v>12</v>
      </c>
      <c r="C278" s="893" t="s">
        <v>11</v>
      </c>
      <c r="D278" s="893"/>
      <c r="E278" s="893"/>
      <c r="F278" s="893"/>
      <c r="G278" s="174">
        <f>ABS(G146+G153+G156+G159+G161+G163+G165+G174+G180+G183+G185+G188+G192+G195+G197+G200+G208+G210+G213+G216+G219+G222+G228+G230+G234+G238+G242+G250+G255+G260+G264+G267+G271+G273+G275+G277)</f>
        <v>8929.8000000000011</v>
      </c>
      <c r="H278" s="174">
        <f>ABS(H146+H153+H156+H159+H161+H163+H165+H174+H180+H183+H185+H188+H192+H195+H197+H200+H208+H210+H213+H216+H219+H222+H228+H230+H234+H238+H242+H250+H255+H260+H264+H267+H271+H273+H275+H277)</f>
        <v>8831.7999999999993</v>
      </c>
      <c r="I278" s="174">
        <f>ABS(I146+I153+I156+I159+I161+I163+I165+I174+I180+I183+I185+I188+I192+I195+I197+I200+I208+I210+I213+I216+I219+I222+I228+I230+I234+I238+I242+I250+I255+I260+I264+I267+I271+I273+I275+I277)</f>
        <v>11941.48</v>
      </c>
      <c r="J278" s="174">
        <f>ABS(J146+J153+J156+J159+J161+J163+J165+J174+J180+J183+J185+J188+J192+J195+J197+J200+J208+J210+J213+J216+J219+J222+J228+J230+J234+J238+J242+J250+J255+J260+J264+J267+J271+J273+J275+J277)</f>
        <v>13050.3</v>
      </c>
      <c r="K278" s="792"/>
      <c r="L278" s="792"/>
      <c r="M278" s="792"/>
      <c r="N278" s="792"/>
      <c r="O278" s="493"/>
      <c r="P278" s="11"/>
      <c r="Q278" s="11"/>
      <c r="R278" s="11"/>
      <c r="S278" s="8"/>
      <c r="T278" s="8"/>
      <c r="U278" s="8"/>
      <c r="V278" s="8"/>
      <c r="W278" s="39"/>
      <c r="X278" s="39"/>
      <c r="Y278" s="39"/>
      <c r="Z278" s="39"/>
      <c r="AA278" s="39"/>
      <c r="AB278" s="39"/>
      <c r="AC278" s="39"/>
    </row>
    <row r="279" spans="1:29" s="40" customFormat="1" ht="15.75" x14ac:dyDescent="0.25">
      <c r="A279" s="382" t="s">
        <v>19</v>
      </c>
      <c r="B279" s="175" t="s">
        <v>16</v>
      </c>
      <c r="C279" s="175" t="s">
        <v>204</v>
      </c>
      <c r="D279" s="175"/>
      <c r="E279" s="173"/>
      <c r="F279" s="173"/>
      <c r="G279" s="173"/>
      <c r="H279" s="173"/>
      <c r="I279" s="173"/>
      <c r="J279" s="173"/>
      <c r="K279" s="175"/>
      <c r="L279" s="175"/>
      <c r="M279" s="175"/>
      <c r="N279" s="175"/>
      <c r="O279" s="493"/>
      <c r="P279" s="11"/>
      <c r="Q279" s="11"/>
      <c r="R279" s="11"/>
      <c r="S279" s="8"/>
      <c r="T279" s="8"/>
      <c r="U279" s="8"/>
      <c r="V279" s="8"/>
      <c r="W279" s="39"/>
      <c r="X279" s="39"/>
      <c r="Y279" s="39"/>
      <c r="Z279" s="39"/>
      <c r="AA279" s="39"/>
      <c r="AB279" s="39"/>
      <c r="AC279" s="39"/>
    </row>
    <row r="280" spans="1:29" s="40" customFormat="1" ht="15.75" x14ac:dyDescent="0.25">
      <c r="A280" s="732" t="s">
        <v>19</v>
      </c>
      <c r="B280" s="788" t="s">
        <v>16</v>
      </c>
      <c r="C280" s="796" t="s">
        <v>7</v>
      </c>
      <c r="D280" s="892" t="s">
        <v>203</v>
      </c>
      <c r="E280" s="795" t="s">
        <v>104</v>
      </c>
      <c r="F280" s="371" t="s">
        <v>9</v>
      </c>
      <c r="G280" s="150"/>
      <c r="H280" s="284"/>
      <c r="I280" s="286">
        <v>0</v>
      </c>
      <c r="J280" s="286"/>
      <c r="K280" s="806" t="s">
        <v>359</v>
      </c>
      <c r="L280" s="807"/>
      <c r="M280" s="800"/>
      <c r="N280" s="800">
        <v>8</v>
      </c>
      <c r="O280" s="493"/>
      <c r="P280" s="11"/>
      <c r="Q280" s="11"/>
      <c r="R280" s="11"/>
      <c r="S280" s="8"/>
      <c r="T280" s="8"/>
      <c r="U280" s="8"/>
      <c r="V280" s="8"/>
      <c r="W280" s="39"/>
      <c r="X280" s="39"/>
      <c r="Y280" s="39"/>
      <c r="Z280" s="39"/>
      <c r="AA280" s="39"/>
      <c r="AB280" s="39"/>
      <c r="AC280" s="39"/>
    </row>
    <row r="281" spans="1:29" s="40" customFormat="1" ht="36" customHeight="1" x14ac:dyDescent="0.25">
      <c r="A281" s="732"/>
      <c r="B281" s="788"/>
      <c r="C281" s="796"/>
      <c r="D281" s="892"/>
      <c r="E281" s="795"/>
      <c r="F281" s="366" t="s">
        <v>56</v>
      </c>
      <c r="G281" s="150"/>
      <c r="H281" s="284"/>
      <c r="I281" s="286"/>
      <c r="J281" s="286">
        <v>23.2</v>
      </c>
      <c r="K281" s="806"/>
      <c r="L281" s="807"/>
      <c r="M281" s="800"/>
      <c r="N281" s="800"/>
      <c r="O281" s="493"/>
      <c r="P281" s="11"/>
      <c r="Q281" s="11"/>
      <c r="R281" s="11"/>
      <c r="S281" s="8"/>
      <c r="T281" s="8"/>
      <c r="U281" s="8"/>
      <c r="V281" s="8"/>
      <c r="W281" s="39"/>
      <c r="X281" s="39"/>
      <c r="Y281" s="39"/>
      <c r="Z281" s="39"/>
      <c r="AA281" s="39"/>
      <c r="AB281" s="39"/>
      <c r="AC281" s="39"/>
    </row>
    <row r="282" spans="1:29" s="40" customFormat="1" ht="19.5" customHeight="1" x14ac:dyDescent="0.25">
      <c r="A282" s="732"/>
      <c r="B282" s="788"/>
      <c r="C282" s="790"/>
      <c r="D282" s="892"/>
      <c r="E282" s="795"/>
      <c r="F282" s="372" t="s">
        <v>10</v>
      </c>
      <c r="G282" s="281">
        <f t="shared" ref="G282:J282" si="97">SUM(G280:G281)</f>
        <v>0</v>
      </c>
      <c r="H282" s="281">
        <f t="shared" si="97"/>
        <v>0</v>
      </c>
      <c r="I282" s="281">
        <f t="shared" si="97"/>
        <v>0</v>
      </c>
      <c r="J282" s="281">
        <f t="shared" si="97"/>
        <v>23.2</v>
      </c>
      <c r="K282" s="757"/>
      <c r="L282" s="757"/>
      <c r="M282" s="757"/>
      <c r="N282" s="757"/>
      <c r="O282" s="493"/>
      <c r="P282" s="11"/>
      <c r="Q282" s="11"/>
      <c r="R282" s="11"/>
      <c r="S282" s="8"/>
      <c r="T282" s="8"/>
      <c r="U282" s="8"/>
      <c r="V282" s="8"/>
      <c r="W282" s="39"/>
      <c r="X282" s="39"/>
      <c r="Y282" s="39"/>
      <c r="Z282" s="39"/>
      <c r="AA282" s="39"/>
      <c r="AB282" s="39"/>
      <c r="AC282" s="39"/>
    </row>
    <row r="283" spans="1:29" s="40" customFormat="1" ht="15.75" x14ac:dyDescent="0.25">
      <c r="A283" s="384" t="s">
        <v>19</v>
      </c>
      <c r="B283" s="176" t="s">
        <v>16</v>
      </c>
      <c r="C283" s="794" t="s">
        <v>11</v>
      </c>
      <c r="D283" s="794"/>
      <c r="E283" s="794"/>
      <c r="F283" s="794"/>
      <c r="G283" s="174">
        <f t="shared" ref="G283:J283" si="98">SUM(G282)</f>
        <v>0</v>
      </c>
      <c r="H283" s="174">
        <f t="shared" si="98"/>
        <v>0</v>
      </c>
      <c r="I283" s="174">
        <f t="shared" si="98"/>
        <v>0</v>
      </c>
      <c r="J283" s="174">
        <f t="shared" si="98"/>
        <v>23.2</v>
      </c>
      <c r="K283" s="797"/>
      <c r="L283" s="797"/>
      <c r="M283" s="797"/>
      <c r="N283" s="797"/>
      <c r="O283" s="493"/>
      <c r="P283" s="11"/>
      <c r="Q283" s="11"/>
      <c r="R283" s="11"/>
      <c r="S283" s="8"/>
      <c r="T283" s="8"/>
      <c r="U283" s="8"/>
      <c r="V283" s="8"/>
      <c r="W283" s="39"/>
      <c r="X283" s="39"/>
      <c r="Y283" s="39"/>
      <c r="Z283" s="39"/>
      <c r="AA283" s="39"/>
      <c r="AB283" s="39"/>
      <c r="AC283" s="39"/>
    </row>
    <row r="284" spans="1:29" s="40" customFormat="1" ht="15.75" x14ac:dyDescent="0.25">
      <c r="A284" s="384" t="s">
        <v>19</v>
      </c>
      <c r="B284" s="888" t="s">
        <v>13</v>
      </c>
      <c r="C284" s="888"/>
      <c r="D284" s="888"/>
      <c r="E284" s="888"/>
      <c r="F284" s="888"/>
      <c r="G284" s="177">
        <f>ABS(G143+G278+G283)</f>
        <v>9002.8000000000011</v>
      </c>
      <c r="H284" s="391">
        <f>ABS(H143+H278+H283)</f>
        <v>9554.7999999999993</v>
      </c>
      <c r="I284" s="391">
        <f>ABS(I143+I278+I283)</f>
        <v>12542.68</v>
      </c>
      <c r="J284" s="391">
        <f>ABS(J143+J278+J283)</f>
        <v>13716.1</v>
      </c>
      <c r="K284" s="805"/>
      <c r="L284" s="805"/>
      <c r="M284" s="805"/>
      <c r="N284" s="805"/>
      <c r="O284" s="493"/>
      <c r="P284" s="11"/>
      <c r="Q284" s="11"/>
      <c r="R284" s="11"/>
      <c r="S284" s="8"/>
      <c r="T284" s="8"/>
      <c r="U284" s="8"/>
      <c r="V284" s="8"/>
      <c r="W284" s="39"/>
      <c r="X284" s="39"/>
      <c r="Y284" s="39"/>
      <c r="Z284" s="39"/>
      <c r="AA284" s="39"/>
      <c r="AB284" s="39"/>
      <c r="AC284" s="39"/>
    </row>
    <row r="285" spans="1:29" s="40" customFormat="1" ht="17.25" customHeight="1" x14ac:dyDescent="0.25">
      <c r="A285" s="178"/>
      <c r="B285" s="889" t="s">
        <v>92</v>
      </c>
      <c r="C285" s="889"/>
      <c r="D285" s="889"/>
      <c r="E285" s="889"/>
      <c r="F285" s="889"/>
      <c r="G285" s="179">
        <f>ABS(G38+G90+G111+G135+G284)</f>
        <v>56979.400000000009</v>
      </c>
      <c r="H285" s="390">
        <f>ABS(H38+H90+H111+H135+H284)</f>
        <v>62409.3</v>
      </c>
      <c r="I285" s="390">
        <f>ABS(I38+I90+I111+I135+I284)</f>
        <v>64237.979999999996</v>
      </c>
      <c r="J285" s="390">
        <f>ABS(J38+J90+J111+J135+J284)</f>
        <v>68507</v>
      </c>
      <c r="K285" s="791"/>
      <c r="L285" s="791"/>
      <c r="M285" s="791"/>
      <c r="N285" s="791"/>
      <c r="O285" s="493"/>
      <c r="P285" s="11"/>
      <c r="Q285" s="11"/>
      <c r="R285" s="11"/>
      <c r="S285" s="8"/>
      <c r="T285" s="8"/>
      <c r="U285" s="8"/>
      <c r="V285" s="8"/>
      <c r="W285" s="39"/>
      <c r="X285" s="39"/>
      <c r="Y285" s="39"/>
      <c r="Z285" s="39"/>
      <c r="AA285" s="39"/>
      <c r="AB285" s="39"/>
      <c r="AC285" s="39"/>
    </row>
    <row r="286" spans="1:29" s="42" customFormat="1" ht="15" customHeight="1" x14ac:dyDescent="0.25">
      <c r="A286" s="8"/>
      <c r="B286" s="8"/>
      <c r="C286" s="8"/>
      <c r="D286" s="8"/>
      <c r="E286" s="9"/>
      <c r="F286" s="9"/>
      <c r="G286" s="10"/>
      <c r="H286" s="10"/>
      <c r="I286" s="10"/>
      <c r="J286" s="10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41"/>
      <c r="X286" s="41"/>
      <c r="Y286" s="41"/>
      <c r="Z286" s="41"/>
      <c r="AA286" s="41"/>
      <c r="AB286" s="41"/>
      <c r="AC286" s="41"/>
    </row>
    <row r="287" spans="1:29" s="42" customFormat="1" ht="17.25" hidden="1" customHeight="1" x14ac:dyDescent="0.25">
      <c r="A287" s="8"/>
      <c r="B287" s="8"/>
      <c r="C287" s="8"/>
      <c r="D287" s="8"/>
      <c r="E287" s="9"/>
      <c r="F287" s="9"/>
      <c r="G287" s="43"/>
      <c r="H287" s="43"/>
      <c r="I287" s="10"/>
      <c r="J287" s="10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41"/>
      <c r="X287" s="41"/>
      <c r="Y287" s="41"/>
      <c r="Z287" s="41"/>
      <c r="AA287" s="41"/>
      <c r="AB287" s="41"/>
      <c r="AC287" s="41"/>
    </row>
    <row r="288" spans="1:29" ht="32.25" hidden="1" customHeight="1" x14ac:dyDescent="0.25">
      <c r="E288" s="44"/>
      <c r="F288" s="30" t="s">
        <v>9</v>
      </c>
      <c r="G288" s="38">
        <f>SUM(G24+G30+G32+G34+G46+G56+G57+G58+G78+G84+G97+G98+G99+G100+G104+G105+G115+G121+G127+G131+G132+G138+G140+G152+G154+G158+G166+G168+G170+G171+G176+G177+G178+G179+G181+G186+G189+G190+G201+G202+G209+G211+G214+G217+G221+G223+G232+G235+G236+G239+G243+G249+G251+G256+G261+G266+G274+G276)</f>
        <v>17442.400000000001</v>
      </c>
      <c r="H288" s="38">
        <f t="shared" ref="H288:I288" si="99">SUM(H24+H30+H32+H34+H46+H56+H57+H58+H78+H84+H97+H98+H99+H100+H104+H105+H115+H121+H127+H131+H132+H138+H140+H152+H154+H158+H166+H168+H170+H171+H176+H177+H178+H179+H181+H186+H189+H190+H201+H202+H209+H211+H214+H217+H221+H223+H232+H235+H236+H239+H243+H249+H251+H256+H261+H266+H274+H276)</f>
        <v>23175.699999999997</v>
      </c>
      <c r="I288" s="38">
        <f t="shared" si="99"/>
        <v>24124.28</v>
      </c>
      <c r="J288" s="38">
        <f>SUM(J24+J30+J32+J34+J46+J56+J57+J58+J78+J84+J97+J98+J99+J100+J104+J105+J115+J121+J127+J131+J132+J138+J140+J152+J154+J158+J166+J168+J170+J171+J176+J177+J178+J179+J181+J186+J189+J190+J201+J202+J209+J211+J214+J217+J221+J223+J232+J235+J236+J239+J243+J249+J251+J256+J261+J266+J274+J276)</f>
        <v>23214.199999999997</v>
      </c>
      <c r="K288" s="45"/>
      <c r="O288" s="46"/>
    </row>
    <row r="289" spans="1:24" ht="33.75" hidden="1" customHeight="1" x14ac:dyDescent="0.25">
      <c r="E289" s="44"/>
      <c r="F289" s="47" t="s">
        <v>134</v>
      </c>
      <c r="G289" s="33">
        <f>SUM(G26+G59+G60+G61+G62+G64+G101+G122+G141+G151+G172+G175+G182+G187+G191+G193+G196+G198+G205+G224+G233+G241+G248+G252+G257+G265+G268)</f>
        <v>3587.4</v>
      </c>
      <c r="H289" s="33">
        <f t="shared" ref="H289:I289" si="100">SUM(H26+H59+H60+H61+H62+H64+H101+H122+H141+H151+H172+H175+H182+H187+H191+H193+H196+H198+H205+H224+H233+H241+H248+H252+H257+H265+H268)</f>
        <v>1122.6999999999998</v>
      </c>
      <c r="I289" s="33">
        <f t="shared" si="100"/>
        <v>0</v>
      </c>
      <c r="J289" s="33">
        <f>SUM(J26+J59+J60+J61+J62+J64+J101+J122+J141+J151+J172+J175+J182+J187+J191+J193+J196+J198+J205+J224+J233+J241+J248+J252+J257+J265+J268)</f>
        <v>0</v>
      </c>
      <c r="K289" s="45"/>
    </row>
    <row r="290" spans="1:24" ht="36" hidden="1" customHeight="1" x14ac:dyDescent="0.25">
      <c r="E290" s="44"/>
      <c r="F290" s="48" t="s">
        <v>128</v>
      </c>
      <c r="G290" s="38">
        <f>SUM(G41+G71+G72+G75+G76+G80+G93+G108+G118+G128)</f>
        <v>23702.400000000001</v>
      </c>
      <c r="H290" s="38">
        <f t="shared" ref="H290:J290" si="101">SUM(H41+H71+H72+H75+H76+H80+H93+H108+H118+H128)</f>
        <v>25287.100000000002</v>
      </c>
      <c r="I290" s="38">
        <f t="shared" si="101"/>
        <v>25530.2</v>
      </c>
      <c r="J290" s="38">
        <f t="shared" si="101"/>
        <v>27522.2</v>
      </c>
      <c r="K290" s="49"/>
    </row>
    <row r="291" spans="1:24" ht="20.25" hidden="1" customHeight="1" x14ac:dyDescent="0.25">
      <c r="E291" s="44"/>
      <c r="F291" s="30" t="s">
        <v>139</v>
      </c>
      <c r="G291" s="38">
        <f>SUM(G69,G102,G120)</f>
        <v>309.90000000000003</v>
      </c>
      <c r="H291" s="38">
        <f t="shared" ref="H291:J291" si="102">SUM(H69,H102,H120)</f>
        <v>344.9</v>
      </c>
      <c r="I291" s="38">
        <f t="shared" si="102"/>
        <v>0</v>
      </c>
      <c r="J291" s="38">
        <f t="shared" si="102"/>
        <v>0</v>
      </c>
      <c r="K291" s="49"/>
    </row>
    <row r="292" spans="1:24" ht="26.25" hidden="1" customHeight="1" x14ac:dyDescent="0.25">
      <c r="E292" s="44"/>
      <c r="F292" s="278" t="s">
        <v>175</v>
      </c>
      <c r="G292" s="38">
        <f>SUM(G199+G207+G212)</f>
        <v>913</v>
      </c>
      <c r="H292" s="38">
        <f t="shared" ref="H292:J292" si="103">SUM(H199+H207+H212)</f>
        <v>477</v>
      </c>
      <c r="I292" s="38">
        <f t="shared" si="103"/>
        <v>0</v>
      </c>
      <c r="J292" s="38">
        <f t="shared" si="103"/>
        <v>0</v>
      </c>
      <c r="K292" s="45"/>
    </row>
    <row r="293" spans="1:24" ht="36" hidden="1" customHeight="1" x14ac:dyDescent="0.25">
      <c r="E293" s="44"/>
      <c r="F293" s="50" t="s">
        <v>149</v>
      </c>
      <c r="G293" s="91">
        <f>SUM(G42+G43+G44+G45+G81+G82+G83+G94+G95+G96+G107+G117+G123+G124+G150+G155+G173+G184+G215+G218+G253+G258)</f>
        <v>4745.7000000000007</v>
      </c>
      <c r="H293" s="93">
        <f t="shared" ref="H293:J293" si="104">SUM(H42+H43+H44+H45+H81+H82+H83+H94+H95+H96+H107+H117+H123+H124+H150+H155+H173+H184+H215+H218+H253+H258)</f>
        <v>3787</v>
      </c>
      <c r="I293" s="93">
        <f t="shared" si="104"/>
        <v>6914.7</v>
      </c>
      <c r="J293" s="93">
        <f t="shared" si="104"/>
        <v>11316</v>
      </c>
      <c r="K293" s="45"/>
    </row>
    <row r="294" spans="1:24" ht="28.5" hidden="1" customHeight="1" x14ac:dyDescent="0.25">
      <c r="E294" s="44"/>
      <c r="F294" s="51" t="s">
        <v>22</v>
      </c>
      <c r="G294" s="37">
        <f>SUM(G126+G254+G259+G262)</f>
        <v>57.3</v>
      </c>
      <c r="H294" s="93">
        <f t="shared" ref="H294:J294" si="105">SUM(H126+H254+H259+H262)</f>
        <v>2950.7</v>
      </c>
      <c r="I294" s="93">
        <f t="shared" si="105"/>
        <v>0</v>
      </c>
      <c r="J294" s="93">
        <f t="shared" si="105"/>
        <v>0</v>
      </c>
      <c r="K294" s="45"/>
    </row>
    <row r="295" spans="1:24" ht="28.5" hidden="1" customHeight="1" x14ac:dyDescent="0.25">
      <c r="E295" s="44"/>
      <c r="F295" s="515" t="s">
        <v>390</v>
      </c>
      <c r="G295" s="93">
        <f>SUM(G125)</f>
        <v>128.80000000000001</v>
      </c>
      <c r="H295" s="93">
        <f t="shared" ref="H295:J295" si="106">SUM(H125)</f>
        <v>0.2</v>
      </c>
      <c r="I295" s="93">
        <f t="shared" si="106"/>
        <v>0</v>
      </c>
      <c r="J295" s="93">
        <f t="shared" si="106"/>
        <v>0</v>
      </c>
      <c r="K295" s="45"/>
    </row>
    <row r="296" spans="1:24" ht="27" hidden="1" customHeight="1" x14ac:dyDescent="0.25">
      <c r="E296" s="44"/>
      <c r="F296" s="52" t="s">
        <v>23</v>
      </c>
      <c r="G296" s="38">
        <f>SUM(G145+G147+G157+G160+G162+G164+G167+G220+G225+G229+G231+G269+G270)</f>
        <v>2889</v>
      </c>
      <c r="H296" s="38">
        <f t="shared" ref="H296:J296" si="107">SUM(H145+H147+H157+H160+H162+H164+H167+H220+H225+H229+H231+H269+H270)</f>
        <v>1434</v>
      </c>
      <c r="I296" s="38">
        <f t="shared" si="107"/>
        <v>4218.3999999999996</v>
      </c>
      <c r="J296" s="38">
        <f t="shared" si="107"/>
        <v>1306.1000000000001</v>
      </c>
      <c r="K296" s="45"/>
    </row>
    <row r="297" spans="1:24" ht="21" hidden="1" customHeight="1" x14ac:dyDescent="0.25">
      <c r="E297" s="44"/>
      <c r="F297" s="30" t="s">
        <v>15</v>
      </c>
      <c r="G297" s="38">
        <f>SUM(G68+G103+G119)</f>
        <v>3203.5</v>
      </c>
      <c r="H297" s="38">
        <f t="shared" ref="H297:J297" si="108">SUM(H68+H103+H119)</f>
        <v>3447.1</v>
      </c>
      <c r="I297" s="38">
        <f t="shared" si="108"/>
        <v>3364.6000000000004</v>
      </c>
      <c r="J297" s="38">
        <f t="shared" si="108"/>
        <v>3596.3</v>
      </c>
      <c r="K297" s="49"/>
    </row>
    <row r="298" spans="1:24" ht="23.25" hidden="1" customHeight="1" x14ac:dyDescent="0.25">
      <c r="E298" s="44"/>
      <c r="F298" s="47" t="s">
        <v>56</v>
      </c>
      <c r="G298" s="33">
        <f>SUM(G86+G194+G226+G237)+G272+G281</f>
        <v>0</v>
      </c>
      <c r="H298" s="33">
        <f t="shared" ref="H298:J298" si="109">SUM(H86+H194+H226+H237)+H272+H281</f>
        <v>382.9</v>
      </c>
      <c r="I298" s="33">
        <f t="shared" si="109"/>
        <v>85.8</v>
      </c>
      <c r="J298" s="33">
        <f t="shared" si="109"/>
        <v>1552.2</v>
      </c>
      <c r="K298" s="45"/>
    </row>
    <row r="299" spans="1:24" ht="16.5" hidden="1" customHeight="1" x14ac:dyDescent="0.25">
      <c r="D299" s="46"/>
      <c r="E299" s="53"/>
      <c r="F299" s="54" t="s">
        <v>34</v>
      </c>
      <c r="G299" s="55">
        <f t="shared" ref="G299:J299" si="110">SUM(G288:G298)</f>
        <v>56979.400000000009</v>
      </c>
      <c r="H299" s="55">
        <f t="shared" si="110"/>
        <v>62409.299999999996</v>
      </c>
      <c r="I299" s="55">
        <f t="shared" si="110"/>
        <v>64237.979999999996</v>
      </c>
      <c r="J299" s="55">
        <f t="shared" si="110"/>
        <v>68506.999999999985</v>
      </c>
      <c r="K299" s="45"/>
    </row>
    <row r="300" spans="1:24" ht="15" customHeight="1" x14ac:dyDescent="0.25">
      <c r="E300" s="58"/>
      <c r="F300" s="56"/>
      <c r="G300" s="57"/>
      <c r="H300" s="57"/>
      <c r="I300" s="57"/>
      <c r="J300" s="57"/>
      <c r="K300" s="45"/>
    </row>
    <row r="301" spans="1:24" s="63" customFormat="1" ht="15.75" x14ac:dyDescent="0.2">
      <c r="A301" s="59"/>
      <c r="B301" s="59"/>
      <c r="C301" s="59"/>
      <c r="D301" s="886" t="s">
        <v>137</v>
      </c>
      <c r="E301" s="887"/>
      <c r="F301" s="887"/>
      <c r="G301" s="887"/>
      <c r="H301" s="887"/>
      <c r="I301" s="60"/>
      <c r="J301" s="60"/>
      <c r="K301" s="61"/>
      <c r="L301" s="61"/>
      <c r="M301" s="61"/>
      <c r="N301" s="61"/>
      <c r="O301" s="8"/>
      <c r="P301" s="8"/>
      <c r="Q301" s="8"/>
      <c r="R301" s="8"/>
      <c r="S301" s="8"/>
      <c r="T301" s="8"/>
      <c r="U301" s="8"/>
      <c r="V301" s="8"/>
      <c r="W301" s="62"/>
      <c r="X301" s="62"/>
    </row>
    <row r="302" spans="1:24" s="63" customFormat="1" x14ac:dyDescent="0.2">
      <c r="A302" s="59"/>
      <c r="B302" s="59"/>
      <c r="C302" s="59"/>
      <c r="D302" s="59"/>
      <c r="E302" s="64"/>
      <c r="F302" s="64"/>
      <c r="G302" s="65" t="s">
        <v>138</v>
      </c>
      <c r="H302" s="65" t="s">
        <v>138</v>
      </c>
      <c r="I302" s="66"/>
      <c r="J302" s="66"/>
      <c r="K302" s="61"/>
      <c r="L302" s="61"/>
      <c r="M302" s="61"/>
      <c r="N302" s="61"/>
      <c r="O302" s="8"/>
      <c r="P302" s="8"/>
      <c r="Q302" s="8"/>
      <c r="R302" s="8"/>
      <c r="S302" s="8"/>
      <c r="T302" s="8"/>
      <c r="U302" s="8"/>
      <c r="V302" s="8"/>
      <c r="W302" s="62"/>
      <c r="X302" s="62"/>
    </row>
    <row r="303" spans="1:24" s="40" customFormat="1" ht="38.25" x14ac:dyDescent="0.25">
      <c r="A303" s="890" t="s">
        <v>38</v>
      </c>
      <c r="B303" s="891"/>
      <c r="C303" s="891"/>
      <c r="D303" s="891"/>
      <c r="E303" s="891"/>
      <c r="F303" s="67"/>
      <c r="G303" s="279" t="s">
        <v>171</v>
      </c>
      <c r="H303" s="279" t="s">
        <v>172</v>
      </c>
      <c r="I303" s="279" t="s">
        <v>173</v>
      </c>
      <c r="J303" s="279" t="s">
        <v>174</v>
      </c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</row>
    <row r="304" spans="1:24" s="40" customFormat="1" ht="24" customHeight="1" x14ac:dyDescent="0.25">
      <c r="A304" s="68" t="s">
        <v>61</v>
      </c>
      <c r="B304" s="857" t="s">
        <v>62</v>
      </c>
      <c r="C304" s="857"/>
      <c r="D304" s="857"/>
      <c r="E304" s="857"/>
      <c r="F304" s="69"/>
      <c r="G304" s="70">
        <f>SUM(G305:G315)</f>
        <v>56850.600000000013</v>
      </c>
      <c r="H304" s="70">
        <f>SUM(H305:H315)</f>
        <v>62026.2</v>
      </c>
      <c r="I304" s="70">
        <f t="shared" ref="I304" si="111">SUM(I305:I315)</f>
        <v>64152.179999999993</v>
      </c>
      <c r="J304" s="70">
        <f t="shared" ref="J304" si="112">SUM(J305:J315)</f>
        <v>66954.799999999988</v>
      </c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</row>
    <row r="305" spans="1:22" s="40" customFormat="1" ht="21" customHeight="1" x14ac:dyDescent="0.25">
      <c r="A305" s="72" t="s">
        <v>39</v>
      </c>
      <c r="B305" s="875" t="s">
        <v>40</v>
      </c>
      <c r="C305" s="876"/>
      <c r="D305" s="876"/>
      <c r="E305" s="876"/>
      <c r="F305" s="73"/>
      <c r="G305" s="74">
        <f>G288</f>
        <v>17442.400000000001</v>
      </c>
      <c r="H305" s="516">
        <f t="shared" ref="H305:J305" si="113">H288</f>
        <v>23175.699999999997</v>
      </c>
      <c r="I305" s="74">
        <f t="shared" si="113"/>
        <v>24124.28</v>
      </c>
      <c r="J305" s="75">
        <f t="shared" si="113"/>
        <v>23214.199999999997</v>
      </c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</row>
    <row r="306" spans="1:22" s="40" customFormat="1" ht="15.75" x14ac:dyDescent="0.25">
      <c r="A306" s="76" t="s">
        <v>41</v>
      </c>
      <c r="B306" s="875" t="s">
        <v>63</v>
      </c>
      <c r="C306" s="876"/>
      <c r="D306" s="876"/>
      <c r="E306" s="876"/>
      <c r="F306" s="73"/>
      <c r="G306" s="77">
        <f>G292</f>
        <v>913</v>
      </c>
      <c r="H306" s="517">
        <f t="shared" ref="H306:J306" si="114">H292</f>
        <v>477</v>
      </c>
      <c r="I306" s="77">
        <f t="shared" si="114"/>
        <v>0</v>
      </c>
      <c r="J306" s="77">
        <f t="shared" si="114"/>
        <v>0</v>
      </c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</row>
    <row r="307" spans="1:22" s="40" customFormat="1" ht="15.75" x14ac:dyDescent="0.25">
      <c r="A307" s="76" t="s">
        <v>42</v>
      </c>
      <c r="B307" s="875" t="s">
        <v>64</v>
      </c>
      <c r="C307" s="876"/>
      <c r="D307" s="876"/>
      <c r="E307" s="876"/>
      <c r="F307" s="73"/>
      <c r="G307" s="74">
        <f t="shared" ref="G307:J308" si="115">G289</f>
        <v>3587.4</v>
      </c>
      <c r="H307" s="516">
        <f t="shared" si="115"/>
        <v>1122.6999999999998</v>
      </c>
      <c r="I307" s="75">
        <f t="shared" si="115"/>
        <v>0</v>
      </c>
      <c r="J307" s="75">
        <f t="shared" si="115"/>
        <v>0</v>
      </c>
      <c r="K307" s="8"/>
      <c r="L307" s="8"/>
      <c r="M307" s="8"/>
      <c r="N307" s="8"/>
      <c r="O307" s="8"/>
      <c r="P307" s="8"/>
      <c r="Q307" s="45"/>
      <c r="R307" s="8"/>
    </row>
    <row r="308" spans="1:22" s="40" customFormat="1" ht="15.75" x14ac:dyDescent="0.25">
      <c r="A308" s="76" t="s">
        <v>43</v>
      </c>
      <c r="B308" s="875" t="s">
        <v>65</v>
      </c>
      <c r="C308" s="876"/>
      <c r="D308" s="876"/>
      <c r="E308" s="876"/>
      <c r="F308" s="73"/>
      <c r="G308" s="74">
        <f t="shared" si="115"/>
        <v>23702.400000000001</v>
      </c>
      <c r="H308" s="516">
        <f t="shared" si="115"/>
        <v>25287.100000000002</v>
      </c>
      <c r="I308" s="75">
        <f t="shared" si="115"/>
        <v>25530.2</v>
      </c>
      <c r="J308" s="75">
        <f t="shared" si="115"/>
        <v>27522.2</v>
      </c>
      <c r="K308" s="8"/>
      <c r="L308" s="8"/>
      <c r="M308" s="8"/>
      <c r="N308" s="8"/>
      <c r="O308" s="8"/>
      <c r="P308" s="8"/>
      <c r="Q308" s="45"/>
      <c r="R308" s="8"/>
    </row>
    <row r="309" spans="1:22" s="40" customFormat="1" ht="31.5" customHeight="1" x14ac:dyDescent="0.25">
      <c r="A309" s="76" t="s">
        <v>44</v>
      </c>
      <c r="B309" s="882" t="s">
        <v>66</v>
      </c>
      <c r="C309" s="883"/>
      <c r="D309" s="883"/>
      <c r="E309" s="883"/>
      <c r="F309" s="73"/>
      <c r="G309" s="77"/>
      <c r="H309" s="517"/>
      <c r="I309" s="77"/>
      <c r="J309" s="77"/>
      <c r="K309" s="8"/>
      <c r="L309" s="8"/>
      <c r="M309" s="8"/>
      <c r="N309" s="8"/>
      <c r="O309" s="8"/>
      <c r="P309" s="8"/>
      <c r="Q309" s="45"/>
      <c r="R309" s="8"/>
    </row>
    <row r="310" spans="1:22" s="40" customFormat="1" ht="15.75" x14ac:dyDescent="0.25">
      <c r="A310" s="76" t="s">
        <v>45</v>
      </c>
      <c r="B310" s="875" t="s">
        <v>67</v>
      </c>
      <c r="C310" s="876"/>
      <c r="D310" s="876"/>
      <c r="E310" s="876"/>
      <c r="F310" s="73"/>
      <c r="G310" s="74">
        <f>G293</f>
        <v>4745.7000000000007</v>
      </c>
      <c r="H310" s="516">
        <f>H293</f>
        <v>3787</v>
      </c>
      <c r="I310" s="75">
        <f>I292+I293</f>
        <v>6914.7</v>
      </c>
      <c r="J310" s="75">
        <f>J292+J293</f>
        <v>11316</v>
      </c>
      <c r="K310" s="8"/>
      <c r="L310" s="8"/>
      <c r="M310" s="8"/>
      <c r="N310" s="8"/>
      <c r="O310" s="8"/>
      <c r="P310" s="8"/>
      <c r="Q310" s="45"/>
      <c r="R310" s="8"/>
    </row>
    <row r="311" spans="1:22" s="40" customFormat="1" ht="15.75" x14ac:dyDescent="0.25">
      <c r="A311" s="76" t="s">
        <v>46</v>
      </c>
      <c r="B311" s="882" t="s">
        <v>126</v>
      </c>
      <c r="C311" s="883"/>
      <c r="D311" s="883"/>
      <c r="E311" s="883"/>
      <c r="F311" s="73"/>
      <c r="G311" s="77">
        <f>G296</f>
        <v>2889</v>
      </c>
      <c r="H311" s="517">
        <f>H296</f>
        <v>1434</v>
      </c>
      <c r="I311" s="77">
        <f>I296</f>
        <v>4218.3999999999996</v>
      </c>
      <c r="J311" s="77">
        <f>J296</f>
        <v>1306.1000000000001</v>
      </c>
      <c r="K311" s="8"/>
      <c r="L311" s="8"/>
      <c r="M311" s="8"/>
      <c r="N311" s="8"/>
      <c r="O311" s="8"/>
      <c r="P311" s="8"/>
      <c r="Q311" s="45"/>
      <c r="R311" s="8"/>
    </row>
    <row r="312" spans="1:22" s="40" customFormat="1" ht="15.75" x14ac:dyDescent="0.25">
      <c r="A312" s="76" t="s">
        <v>47</v>
      </c>
      <c r="B312" s="78" t="s">
        <v>68</v>
      </c>
      <c r="C312" s="79"/>
      <c r="D312" s="79"/>
      <c r="E312" s="79"/>
      <c r="F312" s="73"/>
      <c r="G312" s="80"/>
      <c r="H312" s="518"/>
      <c r="I312" s="80"/>
      <c r="J312" s="80"/>
      <c r="K312" s="8"/>
      <c r="L312" s="8"/>
      <c r="M312" s="8"/>
      <c r="N312" s="8"/>
      <c r="O312" s="8"/>
      <c r="P312" s="8"/>
      <c r="Q312" s="45"/>
      <c r="R312" s="8"/>
    </row>
    <row r="313" spans="1:22" s="40" customFormat="1" ht="15.75" x14ac:dyDescent="0.25">
      <c r="A313" s="76" t="s">
        <v>69</v>
      </c>
      <c r="B313" s="875" t="s">
        <v>70</v>
      </c>
      <c r="C313" s="876"/>
      <c r="D313" s="876"/>
      <c r="E313" s="876"/>
      <c r="F313" s="73"/>
      <c r="G313" s="74">
        <f>G294</f>
        <v>57.3</v>
      </c>
      <c r="H313" s="516">
        <f>H294</f>
        <v>2950.7</v>
      </c>
      <c r="I313" s="75">
        <f>I294</f>
        <v>0</v>
      </c>
      <c r="J313" s="75">
        <f>J294</f>
        <v>0</v>
      </c>
      <c r="K313" s="8"/>
      <c r="L313" s="8"/>
      <c r="M313" s="8"/>
      <c r="N313" s="8"/>
      <c r="O313" s="8"/>
      <c r="P313" s="8"/>
      <c r="Q313" s="45"/>
      <c r="R313" s="8"/>
    </row>
    <row r="314" spans="1:22" s="40" customFormat="1" ht="15.75" x14ac:dyDescent="0.25">
      <c r="A314" s="76" t="s">
        <v>71</v>
      </c>
      <c r="B314" s="875" t="s">
        <v>72</v>
      </c>
      <c r="C314" s="876"/>
      <c r="D314" s="876"/>
      <c r="E314" s="876"/>
      <c r="F314" s="73"/>
      <c r="G314" s="74">
        <f>G297</f>
        <v>3203.5</v>
      </c>
      <c r="H314" s="516">
        <f>H297</f>
        <v>3447.1</v>
      </c>
      <c r="I314" s="75">
        <f>I297</f>
        <v>3364.6000000000004</v>
      </c>
      <c r="J314" s="75">
        <f>J297</f>
        <v>3596.3</v>
      </c>
      <c r="K314" s="8"/>
      <c r="L314" s="8"/>
      <c r="M314" s="8"/>
      <c r="N314" s="8"/>
      <c r="O314" s="8"/>
      <c r="P314" s="8"/>
      <c r="Q314" s="45"/>
      <c r="R314" s="8"/>
    </row>
    <row r="315" spans="1:22" s="40" customFormat="1" ht="15.75" x14ac:dyDescent="0.25">
      <c r="A315" s="76" t="s">
        <v>73</v>
      </c>
      <c r="B315" s="81" t="s">
        <v>74</v>
      </c>
      <c r="C315" s="82"/>
      <c r="D315" s="82"/>
      <c r="E315" s="82"/>
      <c r="F315" s="73"/>
      <c r="G315" s="74">
        <f>G291</f>
        <v>309.90000000000003</v>
      </c>
      <c r="H315" s="516">
        <f>H291</f>
        <v>344.9</v>
      </c>
      <c r="I315" s="75">
        <f>I291</f>
        <v>0</v>
      </c>
      <c r="J315" s="75">
        <f>J291</f>
        <v>0</v>
      </c>
      <c r="K315" s="8"/>
      <c r="L315" s="8"/>
      <c r="M315" s="8"/>
      <c r="N315" s="8"/>
      <c r="O315" s="8"/>
      <c r="P315" s="8"/>
      <c r="Q315" s="45"/>
      <c r="R315" s="8"/>
    </row>
    <row r="316" spans="1:22" s="40" customFormat="1" ht="16.5" customHeight="1" x14ac:dyDescent="0.25">
      <c r="A316" s="83" t="s">
        <v>48</v>
      </c>
      <c r="B316" s="894" t="s">
        <v>75</v>
      </c>
      <c r="C316" s="857"/>
      <c r="D316" s="857"/>
      <c r="E316" s="857"/>
      <c r="F316" s="84"/>
      <c r="G316" s="71">
        <f>SUM(G317:G319)</f>
        <v>128.80000000000001</v>
      </c>
      <c r="H316" s="71">
        <f t="shared" ref="H316:J316" si="116">SUM(H317:H319)</f>
        <v>383.09999999999997</v>
      </c>
      <c r="I316" s="71">
        <f t="shared" si="116"/>
        <v>85.8</v>
      </c>
      <c r="J316" s="70">
        <f t="shared" si="116"/>
        <v>1552.2</v>
      </c>
      <c r="K316" s="8"/>
      <c r="L316" s="8"/>
      <c r="M316" s="8"/>
      <c r="N316" s="8"/>
      <c r="O316" s="8"/>
      <c r="P316" s="8"/>
      <c r="Q316" s="45"/>
      <c r="R316" s="8"/>
    </row>
    <row r="317" spans="1:22" s="40" customFormat="1" ht="16.5" customHeight="1" x14ac:dyDescent="0.25">
      <c r="A317" s="76" t="s">
        <v>157</v>
      </c>
      <c r="B317" s="875" t="s">
        <v>159</v>
      </c>
      <c r="C317" s="876"/>
      <c r="D317" s="876"/>
      <c r="E317" s="876"/>
      <c r="F317" s="85"/>
      <c r="G317" s="86"/>
      <c r="H317" s="519"/>
      <c r="I317" s="76"/>
      <c r="J317" s="76"/>
      <c r="K317" s="87"/>
    </row>
    <row r="318" spans="1:22" s="40" customFormat="1" ht="18" customHeight="1" x14ac:dyDescent="0.25">
      <c r="A318" s="88" t="s">
        <v>158</v>
      </c>
      <c r="B318" s="884" t="s">
        <v>160</v>
      </c>
      <c r="C318" s="885"/>
      <c r="D318" s="885"/>
      <c r="E318" s="885"/>
      <c r="F318" s="85"/>
      <c r="G318" s="280">
        <f>G295</f>
        <v>128.80000000000001</v>
      </c>
      <c r="H318" s="520">
        <f t="shared" ref="H318:J318" si="117">H295</f>
        <v>0.2</v>
      </c>
      <c r="I318" s="280">
        <f t="shared" si="117"/>
        <v>0</v>
      </c>
      <c r="J318" s="280">
        <f t="shared" si="117"/>
        <v>0</v>
      </c>
      <c r="K318" s="87"/>
    </row>
    <row r="319" spans="1:22" s="40" customFormat="1" ht="20.25" customHeight="1" x14ac:dyDescent="0.25">
      <c r="A319" s="88" t="s">
        <v>161</v>
      </c>
      <c r="B319" s="884" t="s">
        <v>162</v>
      </c>
      <c r="C319" s="885"/>
      <c r="D319" s="885"/>
      <c r="E319" s="885"/>
      <c r="F319" s="85"/>
      <c r="G319" s="280">
        <f>G298</f>
        <v>0</v>
      </c>
      <c r="H319" s="520">
        <f t="shared" ref="H319:J319" si="118">H298</f>
        <v>382.9</v>
      </c>
      <c r="I319" s="280">
        <f t="shared" si="118"/>
        <v>85.8</v>
      </c>
      <c r="J319" s="280">
        <f t="shared" si="118"/>
        <v>1552.2</v>
      </c>
      <c r="K319" s="87"/>
    </row>
    <row r="320" spans="1:22" s="40" customFormat="1" ht="18" customHeight="1" x14ac:dyDescent="0.25">
      <c r="A320" s="880" t="s">
        <v>141</v>
      </c>
      <c r="B320" s="881"/>
      <c r="C320" s="881"/>
      <c r="D320" s="881"/>
      <c r="E320" s="881"/>
      <c r="F320" s="89"/>
      <c r="G320" s="90">
        <f>SUM(G304+G316)</f>
        <v>56979.400000000016</v>
      </c>
      <c r="H320" s="90">
        <f t="shared" ref="H320:J320" si="119">SUM(H304+H316)</f>
        <v>62409.299999999996</v>
      </c>
      <c r="I320" s="90">
        <f t="shared" si="119"/>
        <v>64237.979999999996</v>
      </c>
      <c r="J320" s="90">
        <f t="shared" si="119"/>
        <v>68506.999999999985</v>
      </c>
      <c r="K320" s="8"/>
      <c r="L320" s="8"/>
      <c r="M320" s="8"/>
      <c r="N320" s="8"/>
      <c r="O320" s="8"/>
      <c r="P320" s="8"/>
      <c r="Q320" s="45"/>
      <c r="R320" s="8"/>
    </row>
  </sheetData>
  <dataConsolidate/>
  <mergeCells count="601">
    <mergeCell ref="O252:P253"/>
    <mergeCell ref="O41:P41"/>
    <mergeCell ref="O93:P93"/>
    <mergeCell ref="O108:P108"/>
    <mergeCell ref="K9:N9"/>
    <mergeCell ref="K10:N10"/>
    <mergeCell ref="K11:N11"/>
    <mergeCell ref="K12:N12"/>
    <mergeCell ref="N102:N103"/>
    <mergeCell ref="K129:N129"/>
    <mergeCell ref="K107:N107"/>
    <mergeCell ref="K153:N153"/>
    <mergeCell ref="K27:N27"/>
    <mergeCell ref="L196:N196"/>
    <mergeCell ref="L193:L194"/>
    <mergeCell ref="M193:M194"/>
    <mergeCell ref="N193:N194"/>
    <mergeCell ref="K198:K199"/>
    <mergeCell ref="L198:N199"/>
    <mergeCell ref="N201:N202"/>
    <mergeCell ref="K206:K207"/>
    <mergeCell ref="O103:P103"/>
    <mergeCell ref="A20:N20"/>
    <mergeCell ref="A21:N21"/>
    <mergeCell ref="C23:N23"/>
    <mergeCell ref="N18:N19"/>
    <mergeCell ref="G17:G19"/>
    <mergeCell ref="H17:H19"/>
    <mergeCell ref="O51:P53"/>
    <mergeCell ref="O35:P35"/>
    <mergeCell ref="A107:A109"/>
    <mergeCell ref="B107:B109"/>
    <mergeCell ref="C107:C109"/>
    <mergeCell ref="K109:N109"/>
    <mergeCell ref="A71:A77"/>
    <mergeCell ref="E72:E73"/>
    <mergeCell ref="B80:B85"/>
    <mergeCell ref="E86:E88"/>
    <mergeCell ref="D86:D88"/>
    <mergeCell ref="D80:D85"/>
    <mergeCell ref="D28:F28"/>
    <mergeCell ref="A24:A27"/>
    <mergeCell ref="B24:B27"/>
    <mergeCell ref="D24:D27"/>
    <mergeCell ref="B30:B31"/>
    <mergeCell ref="A34:A36"/>
    <mergeCell ref="B34:B36"/>
    <mergeCell ref="K28:N28"/>
    <mergeCell ref="A114:A129"/>
    <mergeCell ref="E127:E129"/>
    <mergeCell ref="D114:N114"/>
    <mergeCell ref="F115:F116"/>
    <mergeCell ref="I115:I116"/>
    <mergeCell ref="D115:D122"/>
    <mergeCell ref="E115:E122"/>
    <mergeCell ref="D123:D126"/>
    <mergeCell ref="K117:K120"/>
    <mergeCell ref="L117:L120"/>
    <mergeCell ref="H115:H116"/>
    <mergeCell ref="A138:A142"/>
    <mergeCell ref="E147:E153"/>
    <mergeCell ref="B154:B156"/>
    <mergeCell ref="B145:B146"/>
    <mergeCell ref="E138:E139"/>
    <mergeCell ref="B138:B142"/>
    <mergeCell ref="D147:D153"/>
    <mergeCell ref="B147:B153"/>
    <mergeCell ref="C154:C156"/>
    <mergeCell ref="C145:C146"/>
    <mergeCell ref="E154:E156"/>
    <mergeCell ref="K165:N165"/>
    <mergeCell ref="E157:E159"/>
    <mergeCell ref="A164:A165"/>
    <mergeCell ref="B164:B165"/>
    <mergeCell ref="B162:B163"/>
    <mergeCell ref="D160:D161"/>
    <mergeCell ref="K159:N159"/>
    <mergeCell ref="D162:D163"/>
    <mergeCell ref="E162:E163"/>
    <mergeCell ref="C164:C165"/>
    <mergeCell ref="D164:D165"/>
    <mergeCell ref="K163:N163"/>
    <mergeCell ref="D157:D159"/>
    <mergeCell ref="E164:E165"/>
    <mergeCell ref="A157:A159"/>
    <mergeCell ref="C160:C161"/>
    <mergeCell ref="A160:A161"/>
    <mergeCell ref="A162:A163"/>
    <mergeCell ref="C162:C163"/>
    <mergeCell ref="B160:B161"/>
    <mergeCell ref="B157:B159"/>
    <mergeCell ref="C157:C159"/>
    <mergeCell ref="B305:E305"/>
    <mergeCell ref="E209:E210"/>
    <mergeCell ref="C198:C200"/>
    <mergeCell ref="C196:C197"/>
    <mergeCell ref="C193:C195"/>
    <mergeCell ref="B193:B195"/>
    <mergeCell ref="B209:B210"/>
    <mergeCell ref="D198:D200"/>
    <mergeCell ref="B256:B260"/>
    <mergeCell ref="D256:D260"/>
    <mergeCell ref="E256:E260"/>
    <mergeCell ref="E214:E216"/>
    <mergeCell ref="D241:D242"/>
    <mergeCell ref="E241:E242"/>
    <mergeCell ref="D243:D250"/>
    <mergeCell ref="B223:B228"/>
    <mergeCell ref="C233:C234"/>
    <mergeCell ref="B220:B222"/>
    <mergeCell ref="B214:B216"/>
    <mergeCell ref="C241:C242"/>
    <mergeCell ref="E261:E264"/>
    <mergeCell ref="C223:C228"/>
    <mergeCell ref="C220:C222"/>
    <mergeCell ref="D223:D228"/>
    <mergeCell ref="A184:A185"/>
    <mergeCell ref="D186:D188"/>
    <mergeCell ref="A193:A195"/>
    <mergeCell ref="D184:D185"/>
    <mergeCell ref="E196:E197"/>
    <mergeCell ref="E194:E195"/>
    <mergeCell ref="C184:C185"/>
    <mergeCell ref="A189:A192"/>
    <mergeCell ref="E186:E188"/>
    <mergeCell ref="A186:A188"/>
    <mergeCell ref="D193:D195"/>
    <mergeCell ref="B189:B192"/>
    <mergeCell ref="B186:B188"/>
    <mergeCell ref="E189:E192"/>
    <mergeCell ref="A196:A197"/>
    <mergeCell ref="C186:C188"/>
    <mergeCell ref="C189:C192"/>
    <mergeCell ref="B184:B185"/>
    <mergeCell ref="A280:A282"/>
    <mergeCell ref="B280:B282"/>
    <mergeCell ref="D280:D282"/>
    <mergeCell ref="A276:A277"/>
    <mergeCell ref="C278:F278"/>
    <mergeCell ref="B316:E316"/>
    <mergeCell ref="A272:A273"/>
    <mergeCell ref="E265:E267"/>
    <mergeCell ref="B272:B273"/>
    <mergeCell ref="C274:C275"/>
    <mergeCell ref="C268:C271"/>
    <mergeCell ref="D276:D277"/>
    <mergeCell ref="E276:E277"/>
    <mergeCell ref="D274:D275"/>
    <mergeCell ref="D272:D273"/>
    <mergeCell ref="E272:E273"/>
    <mergeCell ref="E274:E275"/>
    <mergeCell ref="B276:B277"/>
    <mergeCell ref="C276:C277"/>
    <mergeCell ref="A268:A271"/>
    <mergeCell ref="B265:B267"/>
    <mergeCell ref="D265:D267"/>
    <mergeCell ref="C265:C267"/>
    <mergeCell ref="B307:E307"/>
    <mergeCell ref="B306:E306"/>
    <mergeCell ref="C214:C216"/>
    <mergeCell ref="D217:D219"/>
    <mergeCell ref="E235:E238"/>
    <mergeCell ref="D229:D230"/>
    <mergeCell ref="C229:C230"/>
    <mergeCell ref="A261:A264"/>
    <mergeCell ref="A265:A267"/>
    <mergeCell ref="A320:E320"/>
    <mergeCell ref="B313:E313"/>
    <mergeCell ref="B310:E310"/>
    <mergeCell ref="B311:E311"/>
    <mergeCell ref="B308:E308"/>
    <mergeCell ref="B309:E309"/>
    <mergeCell ref="B274:B275"/>
    <mergeCell ref="B317:E317"/>
    <mergeCell ref="B318:E318"/>
    <mergeCell ref="B319:E319"/>
    <mergeCell ref="D301:H301"/>
    <mergeCell ref="B314:E314"/>
    <mergeCell ref="B284:F284"/>
    <mergeCell ref="B285:F285"/>
    <mergeCell ref="A303:E303"/>
    <mergeCell ref="A274:A275"/>
    <mergeCell ref="B304:E304"/>
    <mergeCell ref="B268:B271"/>
    <mergeCell ref="C272:C273"/>
    <mergeCell ref="B261:B264"/>
    <mergeCell ref="C261:C264"/>
    <mergeCell ref="D261:D264"/>
    <mergeCell ref="B41:B70"/>
    <mergeCell ref="A41:A70"/>
    <mergeCell ref="A86:A88"/>
    <mergeCell ref="B78:B79"/>
    <mergeCell ref="B86:B88"/>
    <mergeCell ref="D76:D77"/>
    <mergeCell ref="E80:E85"/>
    <mergeCell ref="E76:E77"/>
    <mergeCell ref="A80:A85"/>
    <mergeCell ref="A78:A79"/>
    <mergeCell ref="C41:C70"/>
    <mergeCell ref="C78:C79"/>
    <mergeCell ref="C86:C88"/>
    <mergeCell ref="D41:D70"/>
    <mergeCell ref="C71:C77"/>
    <mergeCell ref="D72:D74"/>
    <mergeCell ref="C80:C85"/>
    <mergeCell ref="B71:B77"/>
    <mergeCell ref="C24:C27"/>
    <mergeCell ref="E24:E27"/>
    <mergeCell ref="I34:I35"/>
    <mergeCell ref="J34:J35"/>
    <mergeCell ref="D30:D31"/>
    <mergeCell ref="E30:E31"/>
    <mergeCell ref="C29:N29"/>
    <mergeCell ref="C30:C31"/>
    <mergeCell ref="F34:F35"/>
    <mergeCell ref="C34:C36"/>
    <mergeCell ref="D34:D36"/>
    <mergeCell ref="G24:G25"/>
    <mergeCell ref="H24:H25"/>
    <mergeCell ref="I24:I25"/>
    <mergeCell ref="J24:J25"/>
    <mergeCell ref="C32:C33"/>
    <mergeCell ref="G34:G35"/>
    <mergeCell ref="E34:E36"/>
    <mergeCell ref="H34:H35"/>
    <mergeCell ref="F24:F25"/>
    <mergeCell ref="K31:N31"/>
    <mergeCell ref="K277:N277"/>
    <mergeCell ref="E233:E234"/>
    <mergeCell ref="E229:E230"/>
    <mergeCell ref="L233:N233"/>
    <mergeCell ref="H269:H270"/>
    <mergeCell ref="K234:N234"/>
    <mergeCell ref="N247:N248"/>
    <mergeCell ref="K230:N230"/>
    <mergeCell ref="K190:K192"/>
    <mergeCell ref="L190:L192"/>
    <mergeCell ref="M190:M192"/>
    <mergeCell ref="N190:N192"/>
    <mergeCell ref="H243:H247"/>
    <mergeCell ref="I243:I247"/>
    <mergeCell ref="J243:J247"/>
    <mergeCell ref="H205:H206"/>
    <mergeCell ref="I205:I206"/>
    <mergeCell ref="I262:I263"/>
    <mergeCell ref="K275:N275"/>
    <mergeCell ref="K273:N273"/>
    <mergeCell ref="K242:N242"/>
    <mergeCell ref="K271:N271"/>
    <mergeCell ref="L265:N266"/>
    <mergeCell ref="K250:N250"/>
    <mergeCell ref="J262:J263"/>
    <mergeCell ref="C144:N144"/>
    <mergeCell ref="F205:F206"/>
    <mergeCell ref="J205:J206"/>
    <mergeCell ref="N186:N187"/>
    <mergeCell ref="H168:H169"/>
    <mergeCell ref="G168:G169"/>
    <mergeCell ref="I168:I169"/>
    <mergeCell ref="J168:J169"/>
    <mergeCell ref="I170:I171"/>
    <mergeCell ref="J170:J171"/>
    <mergeCell ref="K180:N180"/>
    <mergeCell ref="M201:M202"/>
    <mergeCell ref="G262:G263"/>
    <mergeCell ref="F262:F263"/>
    <mergeCell ref="F243:F247"/>
    <mergeCell ref="H262:H263"/>
    <mergeCell ref="M175:M176"/>
    <mergeCell ref="N175:N176"/>
    <mergeCell ref="K193:K194"/>
    <mergeCell ref="L152:N152"/>
    <mergeCell ref="N149:N150"/>
    <mergeCell ref="D211:D213"/>
    <mergeCell ref="C211:C213"/>
    <mergeCell ref="K285:N285"/>
    <mergeCell ref="K278:N278"/>
    <mergeCell ref="L247:L248"/>
    <mergeCell ref="K265:K266"/>
    <mergeCell ref="C283:F283"/>
    <mergeCell ref="E280:E282"/>
    <mergeCell ref="C280:C282"/>
    <mergeCell ref="K283:N283"/>
    <mergeCell ref="F269:F270"/>
    <mergeCell ref="K282:N282"/>
    <mergeCell ref="K264:N264"/>
    <mergeCell ref="G269:G270"/>
    <mergeCell ref="K267:N267"/>
    <mergeCell ref="N280:N281"/>
    <mergeCell ref="N252:N253"/>
    <mergeCell ref="K256:K257"/>
    <mergeCell ref="N256:N257"/>
    <mergeCell ref="D268:D271"/>
    <mergeCell ref="E268:E271"/>
    <mergeCell ref="E251:E255"/>
    <mergeCell ref="K284:N284"/>
    <mergeCell ref="K280:K281"/>
    <mergeCell ref="L280:L281"/>
    <mergeCell ref="M280:M281"/>
    <mergeCell ref="A217:A219"/>
    <mergeCell ref="B217:B219"/>
    <mergeCell ref="B196:B197"/>
    <mergeCell ref="B211:B213"/>
    <mergeCell ref="A233:A234"/>
    <mergeCell ref="B233:B234"/>
    <mergeCell ref="B229:B230"/>
    <mergeCell ref="C235:C238"/>
    <mergeCell ref="E217:E219"/>
    <mergeCell ref="D201:D208"/>
    <mergeCell ref="A220:A222"/>
    <mergeCell ref="A201:A208"/>
    <mergeCell ref="A211:A213"/>
    <mergeCell ref="C217:C219"/>
    <mergeCell ref="E198:E200"/>
    <mergeCell ref="A223:A228"/>
    <mergeCell ref="A198:A200"/>
    <mergeCell ref="B201:B208"/>
    <mergeCell ref="A214:A216"/>
    <mergeCell ref="B198:B200"/>
    <mergeCell ref="C201:C208"/>
    <mergeCell ref="C209:C210"/>
    <mergeCell ref="D209:D210"/>
    <mergeCell ref="D214:D216"/>
    <mergeCell ref="H177:H179"/>
    <mergeCell ref="L175:L176"/>
    <mergeCell ref="K138:K139"/>
    <mergeCell ref="K143:N143"/>
    <mergeCell ref="M138:M139"/>
    <mergeCell ref="L138:L139"/>
    <mergeCell ref="G138:G139"/>
    <mergeCell ref="K149:K150"/>
    <mergeCell ref="O239:P240"/>
    <mergeCell ref="K201:K202"/>
    <mergeCell ref="L201:L202"/>
    <mergeCell ref="L206:L207"/>
    <mergeCell ref="N224:N225"/>
    <mergeCell ref="M206:M207"/>
    <mergeCell ref="N206:N207"/>
    <mergeCell ref="L208:N208"/>
    <mergeCell ref="K200:N200"/>
    <mergeCell ref="L197:N197"/>
    <mergeCell ref="L195:N195"/>
    <mergeCell ref="H201:H204"/>
    <mergeCell ref="G205:G206"/>
    <mergeCell ref="J147:J149"/>
    <mergeCell ref="I147:I149"/>
    <mergeCell ref="K161:N161"/>
    <mergeCell ref="L256:L257"/>
    <mergeCell ref="M256:M257"/>
    <mergeCell ref="K255:N255"/>
    <mergeCell ref="A251:A255"/>
    <mergeCell ref="A241:A242"/>
    <mergeCell ref="B235:B238"/>
    <mergeCell ref="D251:D255"/>
    <mergeCell ref="C243:C250"/>
    <mergeCell ref="C251:C255"/>
    <mergeCell ref="C256:C260"/>
    <mergeCell ref="B243:B250"/>
    <mergeCell ref="B251:B255"/>
    <mergeCell ref="A256:A260"/>
    <mergeCell ref="K247:K248"/>
    <mergeCell ref="M247:M248"/>
    <mergeCell ref="K238:N238"/>
    <mergeCell ref="K252:K253"/>
    <mergeCell ref="L252:L253"/>
    <mergeCell ref="M252:M253"/>
    <mergeCell ref="L241:N241"/>
    <mergeCell ref="D235:D238"/>
    <mergeCell ref="A235:A238"/>
    <mergeCell ref="A243:A250"/>
    <mergeCell ref="E243:E250"/>
    <mergeCell ref="A93:A106"/>
    <mergeCell ref="D107:D109"/>
    <mergeCell ref="B93:B106"/>
    <mergeCell ref="B175:B180"/>
    <mergeCell ref="A175:A180"/>
    <mergeCell ref="B181:B183"/>
    <mergeCell ref="E166:E174"/>
    <mergeCell ref="D166:D174"/>
    <mergeCell ref="D175:D180"/>
    <mergeCell ref="A181:A183"/>
    <mergeCell ref="A131:A133"/>
    <mergeCell ref="D181:D183"/>
    <mergeCell ref="C175:C180"/>
    <mergeCell ref="B166:B174"/>
    <mergeCell ref="C166:C174"/>
    <mergeCell ref="A166:A174"/>
    <mergeCell ref="A145:A146"/>
    <mergeCell ref="A154:A156"/>
    <mergeCell ref="A147:A153"/>
    <mergeCell ref="D131:D133"/>
    <mergeCell ref="C134:F134"/>
    <mergeCell ref="B135:F135"/>
    <mergeCell ref="B131:B133"/>
    <mergeCell ref="C93:C106"/>
    <mergeCell ref="B241:B242"/>
    <mergeCell ref="D233:D234"/>
    <mergeCell ref="A229:A230"/>
    <mergeCell ref="G201:G204"/>
    <mergeCell ref="A209:A210"/>
    <mergeCell ref="D196:D197"/>
    <mergeCell ref="D128:D129"/>
    <mergeCell ref="E160:E161"/>
    <mergeCell ref="C114:C129"/>
    <mergeCell ref="E201:E208"/>
    <mergeCell ref="E211:E213"/>
    <mergeCell ref="D145:D146"/>
    <mergeCell ref="E145:E146"/>
    <mergeCell ref="C138:C142"/>
    <mergeCell ref="D143:F143"/>
    <mergeCell ref="D154:D156"/>
    <mergeCell ref="C147:C153"/>
    <mergeCell ref="F147:F149"/>
    <mergeCell ref="C181:C183"/>
    <mergeCell ref="E184:E185"/>
    <mergeCell ref="C131:C133"/>
    <mergeCell ref="D138:D142"/>
    <mergeCell ref="E141:E142"/>
    <mergeCell ref="G147:G149"/>
    <mergeCell ref="F168:F170"/>
    <mergeCell ref="F177:F179"/>
    <mergeCell ref="E175:E180"/>
    <mergeCell ref="E181:E183"/>
    <mergeCell ref="C137:N137"/>
    <mergeCell ref="E131:E133"/>
    <mergeCell ref="K130:N130"/>
    <mergeCell ref="J138:J139"/>
    <mergeCell ref="G243:G247"/>
    <mergeCell ref="K175:K176"/>
    <mergeCell ref="L181:N182"/>
    <mergeCell ref="K142:N142"/>
    <mergeCell ref="H138:H139"/>
    <mergeCell ref="H147:H149"/>
    <mergeCell ref="K186:K187"/>
    <mergeCell ref="M186:M187"/>
    <mergeCell ref="L186:L187"/>
    <mergeCell ref="K181:K182"/>
    <mergeCell ref="I177:I179"/>
    <mergeCell ref="G177:G179"/>
    <mergeCell ref="J177:J179"/>
    <mergeCell ref="L166:L167"/>
    <mergeCell ref="N166:N167"/>
    <mergeCell ref="K166:K167"/>
    <mergeCell ref="F138:F139"/>
    <mergeCell ref="D105:D106"/>
    <mergeCell ref="E107:E109"/>
    <mergeCell ref="L93:L94"/>
    <mergeCell ref="C130:F130"/>
    <mergeCell ref="N117:N120"/>
    <mergeCell ref="K134:N134"/>
    <mergeCell ref="N124:N125"/>
    <mergeCell ref="M102:M103"/>
    <mergeCell ref="M117:M120"/>
    <mergeCell ref="K110:N110"/>
    <mergeCell ref="G115:G116"/>
    <mergeCell ref="B111:F111"/>
    <mergeCell ref="B112:N112"/>
    <mergeCell ref="C113:N113"/>
    <mergeCell ref="J115:J116"/>
    <mergeCell ref="K124:K125"/>
    <mergeCell ref="M124:M125"/>
    <mergeCell ref="B114:B129"/>
    <mergeCell ref="O72:O75"/>
    <mergeCell ref="O68:P68"/>
    <mergeCell ref="K70:N70"/>
    <mergeCell ref="K72:K73"/>
    <mergeCell ref="L80:L83"/>
    <mergeCell ref="F59:F67"/>
    <mergeCell ref="F71:F76"/>
    <mergeCell ref="D78:D79"/>
    <mergeCell ref="P72:P74"/>
    <mergeCell ref="G72:G74"/>
    <mergeCell ref="K80:K83"/>
    <mergeCell ref="K77:N77"/>
    <mergeCell ref="E41:E70"/>
    <mergeCell ref="I62:I67"/>
    <mergeCell ref="N43:N45"/>
    <mergeCell ref="M43:M45"/>
    <mergeCell ref="G46:G55"/>
    <mergeCell ref="J62:J67"/>
    <mergeCell ref="G62:G67"/>
    <mergeCell ref="L43:L45"/>
    <mergeCell ref="O59:O61"/>
    <mergeCell ref="J72:J74"/>
    <mergeCell ref="N86:N87"/>
    <mergeCell ref="L86:L87"/>
    <mergeCell ref="K89:N89"/>
    <mergeCell ref="M93:M94"/>
    <mergeCell ref="N93:N94"/>
    <mergeCell ref="D93:D103"/>
    <mergeCell ref="K93:K94"/>
    <mergeCell ref="K95:K96"/>
    <mergeCell ref="L95:L96"/>
    <mergeCell ref="M95:M96"/>
    <mergeCell ref="C92:N92"/>
    <mergeCell ref="M86:M87"/>
    <mergeCell ref="F86:F87"/>
    <mergeCell ref="K86:K87"/>
    <mergeCell ref="G86:G87"/>
    <mergeCell ref="H86:H87"/>
    <mergeCell ref="I86:I87"/>
    <mergeCell ref="J86:J87"/>
    <mergeCell ref="K88:N88"/>
    <mergeCell ref="D89:F89"/>
    <mergeCell ref="E93:E103"/>
    <mergeCell ref="K85:N85"/>
    <mergeCell ref="L32:L34"/>
    <mergeCell ref="E78:E79"/>
    <mergeCell ref="A32:A33"/>
    <mergeCell ref="K38:N38"/>
    <mergeCell ref="K36:N36"/>
    <mergeCell ref="F46:F58"/>
    <mergeCell ref="K41:K42"/>
    <mergeCell ref="K43:K45"/>
    <mergeCell ref="L41:L42"/>
    <mergeCell ref="M41:M42"/>
    <mergeCell ref="N41:N42"/>
    <mergeCell ref="K32:K34"/>
    <mergeCell ref="J46:J55"/>
    <mergeCell ref="B38:F38"/>
    <mergeCell ref="K37:N37"/>
    <mergeCell ref="K79:N79"/>
    <mergeCell ref="M32:M34"/>
    <mergeCell ref="I46:I55"/>
    <mergeCell ref="D37:F37"/>
    <mergeCell ref="H46:H55"/>
    <mergeCell ref="D32:D33"/>
    <mergeCell ref="B39:N39"/>
    <mergeCell ref="E32:E33"/>
    <mergeCell ref="B32:B33"/>
    <mergeCell ref="N32:N34"/>
    <mergeCell ref="O186:O187"/>
    <mergeCell ref="O77:O78"/>
    <mergeCell ref="O25:P25"/>
    <mergeCell ref="K121:K122"/>
    <mergeCell ref="L121:L122"/>
    <mergeCell ref="K174:N174"/>
    <mergeCell ref="M166:M167"/>
    <mergeCell ref="L158:N158"/>
    <mergeCell ref="L157:N157"/>
    <mergeCell ref="L149:L150"/>
    <mergeCell ref="M149:M150"/>
    <mergeCell ref="K146:N146"/>
    <mergeCell ref="K133:N133"/>
    <mergeCell ref="K135:N135"/>
    <mergeCell ref="N138:N139"/>
    <mergeCell ref="M80:M83"/>
    <mergeCell ref="N80:N83"/>
    <mergeCell ref="N95:N96"/>
    <mergeCell ref="O49:P49"/>
    <mergeCell ref="O116:P116"/>
    <mergeCell ref="K102:K103"/>
    <mergeCell ref="L102:L103"/>
    <mergeCell ref="O104:P104"/>
    <mergeCell ref="D110:F110"/>
    <mergeCell ref="K4:L4"/>
    <mergeCell ref="K6:L6"/>
    <mergeCell ref="K7:N7"/>
    <mergeCell ref="A14:N14"/>
    <mergeCell ref="A15:N15"/>
    <mergeCell ref="K18:K19"/>
    <mergeCell ref="A17:A19"/>
    <mergeCell ref="K17:N17"/>
    <mergeCell ref="B17:B19"/>
    <mergeCell ref="C17:C19"/>
    <mergeCell ref="D17:D19"/>
    <mergeCell ref="K13:N13"/>
    <mergeCell ref="E17:E19"/>
    <mergeCell ref="F17:F19"/>
    <mergeCell ref="L16:N16"/>
    <mergeCell ref="I17:I19"/>
    <mergeCell ref="M18:M19"/>
    <mergeCell ref="L18:L19"/>
    <mergeCell ref="J17:J19"/>
    <mergeCell ref="A30:A31"/>
    <mergeCell ref="H72:H74"/>
    <mergeCell ref="I72:I74"/>
    <mergeCell ref="L1:N1"/>
    <mergeCell ref="E223:E228"/>
    <mergeCell ref="E220:E222"/>
    <mergeCell ref="F201:F204"/>
    <mergeCell ref="E105:E106"/>
    <mergeCell ref="D189:D192"/>
    <mergeCell ref="K90:N90"/>
    <mergeCell ref="D220:D222"/>
    <mergeCell ref="B90:F90"/>
    <mergeCell ref="F226:F227"/>
    <mergeCell ref="K224:K225"/>
    <mergeCell ref="L224:L225"/>
    <mergeCell ref="M224:M225"/>
    <mergeCell ref="G226:G227"/>
    <mergeCell ref="H226:H227"/>
    <mergeCell ref="I226:I227"/>
    <mergeCell ref="J226:J227"/>
    <mergeCell ref="I138:I139"/>
    <mergeCell ref="B91:N91"/>
    <mergeCell ref="K106:N106"/>
    <mergeCell ref="B136:N136"/>
    <mergeCell ref="E123:E124"/>
    <mergeCell ref="L124:L125"/>
    <mergeCell ref="K111:N111"/>
  </mergeCells>
  <phoneticPr fontId="5" type="noConversion"/>
  <pageMargins left="0.23622047244094491" right="0.23622047244094491" top="0.74803149606299213" bottom="0.74803149606299213" header="0.31496062992125984" footer="0.31496062992125984"/>
  <pageSetup paperSize="9" scale="90" firstPageNumber="130" fitToHeight="0" orientation="landscape" useFirstPageNumber="1" r:id="rId1"/>
  <headerFooter scaleWithDoc="0"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7"/>
  <sheetViews>
    <sheetView zoomScale="90" zoomScaleNormal="90" zoomScaleSheetLayoutView="75" workbookViewId="0">
      <selection activeCell="C31" sqref="C31"/>
    </sheetView>
  </sheetViews>
  <sheetFormatPr defaultColWidth="11.5703125" defaultRowHeight="12.75" x14ac:dyDescent="0.2"/>
  <cols>
    <col min="1" max="1" width="28.28515625" style="1" customWidth="1"/>
    <col min="2" max="2" width="55.7109375" style="1" customWidth="1"/>
    <col min="3" max="3" width="28.28515625" style="1" customWidth="1"/>
    <col min="4" max="16384" width="11.5703125" style="1"/>
  </cols>
  <sheetData>
    <row r="2" spans="1:8" s="3" customFormat="1" ht="26.25" customHeight="1" x14ac:dyDescent="0.25">
      <c r="A2" s="958" t="s">
        <v>109</v>
      </c>
      <c r="B2" s="958"/>
      <c r="C2" s="958"/>
      <c r="D2" s="2"/>
    </row>
    <row r="3" spans="1:8" s="3" customFormat="1" ht="21" customHeight="1" x14ac:dyDescent="0.25">
      <c r="A3" s="4" t="s">
        <v>110</v>
      </c>
      <c r="B3" s="959" t="s">
        <v>111</v>
      </c>
      <c r="C3" s="960"/>
      <c r="H3" s="2"/>
    </row>
    <row r="4" spans="1:8" s="3" customFormat="1" ht="21" customHeight="1" x14ac:dyDescent="0.25">
      <c r="A4" s="5" t="s">
        <v>12</v>
      </c>
      <c r="B4" s="956" t="s">
        <v>112</v>
      </c>
      <c r="C4" s="957"/>
    </row>
    <row r="5" spans="1:8" s="3" customFormat="1" ht="23.25" customHeight="1" x14ac:dyDescent="0.25">
      <c r="A5" s="5" t="s">
        <v>16</v>
      </c>
      <c r="B5" s="956" t="s">
        <v>113</v>
      </c>
      <c r="C5" s="957"/>
    </row>
    <row r="6" spans="1:8" s="3" customFormat="1" ht="23.25" customHeight="1" x14ac:dyDescent="0.25">
      <c r="A6" s="5" t="s">
        <v>18</v>
      </c>
      <c r="B6" s="956" t="s">
        <v>114</v>
      </c>
      <c r="C6" s="957"/>
    </row>
    <row r="7" spans="1:8" s="3" customFormat="1" ht="23.25" customHeight="1" x14ac:dyDescent="0.25">
      <c r="A7" s="5" t="s">
        <v>115</v>
      </c>
      <c r="B7" s="956" t="s">
        <v>116</v>
      </c>
      <c r="C7" s="957"/>
    </row>
    <row r="8" spans="1:8" s="3" customFormat="1" ht="23.25" customHeight="1" x14ac:dyDescent="0.25">
      <c r="A8" s="5" t="s">
        <v>21</v>
      </c>
      <c r="B8" s="956" t="s">
        <v>117</v>
      </c>
      <c r="C8" s="957"/>
    </row>
    <row r="9" spans="1:8" s="3" customFormat="1" ht="22.5" customHeight="1" x14ac:dyDescent="0.25">
      <c r="A9" s="5" t="s">
        <v>25</v>
      </c>
      <c r="B9" s="956" t="s">
        <v>122</v>
      </c>
      <c r="C9" s="957"/>
    </row>
    <row r="10" spans="1:8" s="3" customFormat="1" ht="23.25" customHeight="1" x14ac:dyDescent="0.25">
      <c r="A10" s="5" t="s">
        <v>104</v>
      </c>
      <c r="B10" s="956" t="s">
        <v>121</v>
      </c>
      <c r="C10" s="957"/>
    </row>
    <row r="11" spans="1:8" s="3" customFormat="1" ht="22.15" customHeight="1" x14ac:dyDescent="0.25">
      <c r="A11" s="5" t="s">
        <v>118</v>
      </c>
      <c r="B11" s="956" t="s">
        <v>119</v>
      </c>
      <c r="C11" s="957"/>
    </row>
    <row r="12" spans="1:8" s="3" customFormat="1" ht="23.25" customHeight="1" x14ac:dyDescent="0.25">
      <c r="A12" s="6">
        <v>300056938</v>
      </c>
      <c r="B12" s="961" t="s">
        <v>37</v>
      </c>
      <c r="C12" s="962"/>
    </row>
    <row r="13" spans="1:8" s="3" customFormat="1" ht="15.75" customHeight="1" x14ac:dyDescent="0.25"/>
    <row r="14" spans="1:8" s="3" customFormat="1" ht="15.75" customHeight="1" x14ac:dyDescent="0.25">
      <c r="A14" s="955" t="s">
        <v>120</v>
      </c>
      <c r="B14" s="955"/>
      <c r="C14" s="955"/>
    </row>
    <row r="17" spans="2:2" x14ac:dyDescent="0.2">
      <c r="B17" s="7"/>
    </row>
  </sheetData>
  <sheetProtection selectLockedCells="1" selectUnlockedCells="1"/>
  <mergeCells count="12">
    <mergeCell ref="A2:C2"/>
    <mergeCell ref="B3:C3"/>
    <mergeCell ref="B4:C4"/>
    <mergeCell ref="B5:C5"/>
    <mergeCell ref="B12:C12"/>
    <mergeCell ref="A14:C14"/>
    <mergeCell ref="B6:C6"/>
    <mergeCell ref="B9:C9"/>
    <mergeCell ref="B10:C10"/>
    <mergeCell ref="B8:C8"/>
    <mergeCell ref="B7:C7"/>
    <mergeCell ref="B11:C11"/>
  </mergeCells>
  <pageMargins left="1.1811023622047245" right="0.39370078740157483" top="0.78740157480314965" bottom="0.78740157480314965" header="0.31496062992125984" footer="0.31496062992125984"/>
  <pageSetup paperSize="9" scale="76" firstPageNumber="148" fitToHeight="0" orientation="portrait" useFirstPageNumber="1" r:id="rId1"/>
  <headerFooter scaleWithDoc="0">
    <oddHeader>&amp;C&amp;"Times New Roman,Paprastas"&amp;12&amp;P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1_c_1_c_1</vt:lpstr>
      <vt:lpstr>vykdytojų_kodai</vt:lpstr>
      <vt:lpstr>'1_c_1_c_1'!Print_Area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Rasa Macienė</dc:creator>
  <cp:lastModifiedBy>Rasa Macienė</cp:lastModifiedBy>
  <cp:lastPrinted>2018-10-18T06:38:52Z</cp:lastPrinted>
  <dcterms:created xsi:type="dcterms:W3CDTF">2015-02-12T12:28:53Z</dcterms:created>
  <dcterms:modified xsi:type="dcterms:W3CDTF">2019-02-12T11:16:13Z</dcterms:modified>
</cp:coreProperties>
</file>