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-60" windowWidth="20730" windowHeight="11760" tabRatio="264"/>
  </bookViews>
  <sheets>
    <sheet name="1_c_1_c_1_forma" sheetId="1" r:id="rId1"/>
    <sheet name="vykdytojų_kodai" sheetId="3" r:id="rId2"/>
  </sheets>
  <definedNames>
    <definedName name="Excel_BuiltIn_Print_Titles_1_1">'1_c_1_c_1_forma'!$A$11:$II$13</definedName>
    <definedName name="_xlnm.Print_Area" localSheetId="0">'1_c_1_c_1_forma'!$A$7:$O$177</definedName>
    <definedName name="_xlnm.Print_Titles" localSheetId="0">'1_c_1_c_1_forma'!$11:$13</definedName>
  </definedNames>
  <calcPr calcId="152511" iterateDelta="1E-4"/>
</workbook>
</file>

<file path=xl/calcChain.xml><?xml version="1.0" encoding="utf-8"?>
<calcChain xmlns="http://schemas.openxmlformats.org/spreadsheetml/2006/main">
  <c r="H110" i="1" l="1"/>
  <c r="I110" i="1"/>
  <c r="J110" i="1"/>
  <c r="K110" i="1"/>
  <c r="G110" i="1"/>
  <c r="H106" i="1"/>
  <c r="I106" i="1"/>
  <c r="J106" i="1"/>
  <c r="K106" i="1"/>
  <c r="H169" i="1"/>
  <c r="I169" i="1"/>
  <c r="J169" i="1"/>
  <c r="K169" i="1"/>
  <c r="G169" i="1"/>
  <c r="H128" i="1"/>
  <c r="I128" i="1"/>
  <c r="J128" i="1"/>
  <c r="K128" i="1"/>
  <c r="H182" i="1" l="1"/>
  <c r="I182" i="1"/>
  <c r="J182" i="1"/>
  <c r="K182" i="1"/>
  <c r="G182" i="1"/>
  <c r="G106" i="1"/>
  <c r="H115" i="1"/>
  <c r="I115" i="1"/>
  <c r="J115" i="1"/>
  <c r="K115" i="1"/>
  <c r="G115" i="1"/>
  <c r="J185" i="1" l="1"/>
  <c r="K185" i="1"/>
  <c r="J189" i="1"/>
  <c r="K189" i="1"/>
  <c r="G171" i="1" l="1"/>
  <c r="H171" i="1"/>
  <c r="G168" i="1"/>
  <c r="H168" i="1"/>
  <c r="H180" i="1" s="1"/>
  <c r="H38" i="1"/>
  <c r="I38" i="1"/>
  <c r="G32" i="1"/>
  <c r="H32" i="1"/>
  <c r="J32" i="1"/>
  <c r="K32" i="1"/>
  <c r="I32" i="1"/>
  <c r="G185" i="1"/>
  <c r="H185" i="1"/>
  <c r="I185" i="1"/>
  <c r="I171" i="1"/>
  <c r="G189" i="1"/>
  <c r="H189" i="1"/>
  <c r="I189" i="1"/>
  <c r="G180" i="1" l="1"/>
  <c r="I149" i="1"/>
  <c r="I168" i="1" s="1"/>
  <c r="J171" i="1" l="1"/>
  <c r="K171" i="1"/>
  <c r="H35" i="1" l="1"/>
  <c r="I35" i="1"/>
  <c r="J35" i="1"/>
  <c r="K35" i="1"/>
  <c r="H172" i="1"/>
  <c r="H188" i="1" s="1"/>
  <c r="I172" i="1"/>
  <c r="I188" i="1" s="1"/>
  <c r="J172" i="1"/>
  <c r="J188" i="1" s="1"/>
  <c r="K172" i="1"/>
  <c r="K188" i="1" s="1"/>
  <c r="G172" i="1"/>
  <c r="G188" i="1" s="1"/>
  <c r="J168" i="1"/>
  <c r="J180" i="1" s="1"/>
  <c r="K168" i="1"/>
  <c r="H170" i="1"/>
  <c r="I170" i="1"/>
  <c r="J170" i="1"/>
  <c r="K170" i="1"/>
  <c r="G170" i="1"/>
  <c r="G128" i="1"/>
  <c r="H117" i="1"/>
  <c r="I117" i="1"/>
  <c r="J117" i="1"/>
  <c r="K117" i="1"/>
  <c r="G117" i="1"/>
  <c r="H60" i="1"/>
  <c r="I60" i="1"/>
  <c r="J60" i="1"/>
  <c r="K60" i="1"/>
  <c r="G60" i="1"/>
  <c r="K44" i="1"/>
  <c r="J44" i="1"/>
  <c r="I44" i="1"/>
  <c r="H44" i="1"/>
  <c r="G44" i="1"/>
  <c r="K92" i="1"/>
  <c r="J92" i="1"/>
  <c r="I92" i="1"/>
  <c r="H92" i="1"/>
  <c r="G92" i="1"/>
  <c r="G118" i="1"/>
  <c r="K90" i="1"/>
  <c r="J90" i="1"/>
  <c r="I90" i="1"/>
  <c r="H90" i="1"/>
  <c r="G90" i="1"/>
  <c r="I40" i="1"/>
  <c r="I42" i="1"/>
  <c r="I48" i="1"/>
  <c r="I50" i="1"/>
  <c r="I52" i="1"/>
  <c r="I54" i="1"/>
  <c r="I56" i="1"/>
  <c r="I58" i="1"/>
  <c r="I62" i="1"/>
  <c r="I64" i="1"/>
  <c r="I66" i="1"/>
  <c r="I69" i="1"/>
  <c r="I71" i="1"/>
  <c r="I73" i="1"/>
  <c r="I75" i="1"/>
  <c r="I77" i="1"/>
  <c r="I79" i="1"/>
  <c r="I81" i="1"/>
  <c r="I83" i="1"/>
  <c r="I85" i="1"/>
  <c r="I87" i="1"/>
  <c r="I97" i="1"/>
  <c r="I98" i="1" s="1"/>
  <c r="I102" i="1"/>
  <c r="I111" i="1" s="1"/>
  <c r="I124" i="1"/>
  <c r="I129" i="1" s="1"/>
  <c r="I133" i="1"/>
  <c r="I137" i="1"/>
  <c r="I140" i="1"/>
  <c r="I144" i="1"/>
  <c r="I145" i="1" s="1"/>
  <c r="I151" i="1"/>
  <c r="I153" i="1"/>
  <c r="I155" i="1"/>
  <c r="I157" i="1"/>
  <c r="I159" i="1"/>
  <c r="I163" i="1"/>
  <c r="I164" i="1" s="1"/>
  <c r="I173" i="1"/>
  <c r="I191" i="1" s="1"/>
  <c r="K159" i="1"/>
  <c r="J159" i="1"/>
  <c r="H159" i="1"/>
  <c r="G159" i="1"/>
  <c r="H151" i="1"/>
  <c r="J151" i="1"/>
  <c r="K151" i="1"/>
  <c r="G151" i="1"/>
  <c r="H144" i="1"/>
  <c r="H145" i="1" s="1"/>
  <c r="J144" i="1"/>
  <c r="J145" i="1" s="1"/>
  <c r="K144" i="1"/>
  <c r="K145" i="1" s="1"/>
  <c r="H124" i="1"/>
  <c r="H129" i="1" s="1"/>
  <c r="J124" i="1"/>
  <c r="J129" i="1" s="1"/>
  <c r="K124" i="1"/>
  <c r="K129" i="1" s="1"/>
  <c r="H87" i="1"/>
  <c r="J87" i="1"/>
  <c r="K87" i="1"/>
  <c r="H79" i="1"/>
  <c r="J79" i="1"/>
  <c r="K79" i="1"/>
  <c r="H77" i="1"/>
  <c r="J77" i="1"/>
  <c r="K77" i="1"/>
  <c r="H73" i="1"/>
  <c r="J73" i="1"/>
  <c r="K73" i="1"/>
  <c r="H71" i="1"/>
  <c r="J71" i="1"/>
  <c r="K71" i="1"/>
  <c r="H66" i="1"/>
  <c r="J66" i="1"/>
  <c r="K66" i="1"/>
  <c r="H64" i="1"/>
  <c r="J64" i="1"/>
  <c r="K64" i="1"/>
  <c r="H62" i="1"/>
  <c r="J62" i="1"/>
  <c r="K62" i="1"/>
  <c r="H58" i="1"/>
  <c r="J58" i="1"/>
  <c r="K58" i="1"/>
  <c r="H50" i="1"/>
  <c r="J50" i="1"/>
  <c r="K50" i="1"/>
  <c r="H42" i="1"/>
  <c r="J42" i="1"/>
  <c r="K42" i="1"/>
  <c r="J38" i="1"/>
  <c r="K38" i="1"/>
  <c r="H137" i="1"/>
  <c r="J137" i="1"/>
  <c r="K137" i="1"/>
  <c r="H133" i="1"/>
  <c r="J133" i="1"/>
  <c r="K133" i="1"/>
  <c r="H102" i="1"/>
  <c r="H111" i="1" s="1"/>
  <c r="J102" i="1"/>
  <c r="J111" i="1" s="1"/>
  <c r="K102" i="1"/>
  <c r="K111" i="1" s="1"/>
  <c r="H97" i="1"/>
  <c r="H98" i="1" s="1"/>
  <c r="J97" i="1"/>
  <c r="J98" i="1" s="1"/>
  <c r="K97" i="1"/>
  <c r="K98" i="1" s="1"/>
  <c r="H40" i="1"/>
  <c r="J40" i="1"/>
  <c r="K40" i="1"/>
  <c r="G97" i="1"/>
  <c r="G98" i="1" s="1"/>
  <c r="H173" i="1"/>
  <c r="H191" i="1" s="1"/>
  <c r="J173" i="1"/>
  <c r="J191" i="1" s="1"/>
  <c r="K173" i="1"/>
  <c r="K191" i="1" s="1"/>
  <c r="G173" i="1"/>
  <c r="G191" i="1" s="1"/>
  <c r="H163" i="1"/>
  <c r="H164" i="1" s="1"/>
  <c r="J163" i="1"/>
  <c r="J164" i="1" s="1"/>
  <c r="K163" i="1"/>
  <c r="K164" i="1" s="1"/>
  <c r="H157" i="1"/>
  <c r="J157" i="1"/>
  <c r="K157" i="1"/>
  <c r="H155" i="1"/>
  <c r="J155" i="1"/>
  <c r="K155" i="1"/>
  <c r="H153" i="1"/>
  <c r="J153" i="1"/>
  <c r="K153" i="1"/>
  <c r="H140" i="1"/>
  <c r="J140" i="1"/>
  <c r="K140" i="1"/>
  <c r="G124" i="1"/>
  <c r="G42" i="1"/>
  <c r="AA41" i="1"/>
  <c r="W41" i="1"/>
  <c r="G87" i="1"/>
  <c r="G85" i="1"/>
  <c r="G83" i="1"/>
  <c r="G81" i="1"/>
  <c r="G79" i="1"/>
  <c r="G77" i="1"/>
  <c r="G75" i="1"/>
  <c r="G73" i="1"/>
  <c r="G71" i="1"/>
  <c r="G69" i="1"/>
  <c r="G66" i="1"/>
  <c r="G64" i="1"/>
  <c r="G62" i="1"/>
  <c r="G58" i="1"/>
  <c r="G56" i="1"/>
  <c r="G54" i="1"/>
  <c r="G52" i="1"/>
  <c r="G50" i="1"/>
  <c r="G48" i="1"/>
  <c r="G140" i="1"/>
  <c r="G102" i="1"/>
  <c r="G111" i="1" s="1"/>
  <c r="G144" i="1"/>
  <c r="G145" i="1" s="1"/>
  <c r="G157" i="1"/>
  <c r="W18" i="1"/>
  <c r="AA18" i="1"/>
  <c r="W33" i="1"/>
  <c r="AA33" i="1"/>
  <c r="G35" i="1"/>
  <c r="W36" i="1"/>
  <c r="AA36" i="1"/>
  <c r="G38" i="1"/>
  <c r="Q38" i="1"/>
  <c r="R38" i="1"/>
  <c r="Q39" i="1"/>
  <c r="Q35" i="1" s="1"/>
  <c r="R39" i="1"/>
  <c r="R35" i="1" s="1"/>
  <c r="W39" i="1"/>
  <c r="AA39" i="1"/>
  <c r="G40" i="1"/>
  <c r="H48" i="1"/>
  <c r="J48" i="1"/>
  <c r="K48" i="1"/>
  <c r="H52" i="1"/>
  <c r="J52" i="1"/>
  <c r="K52" i="1"/>
  <c r="H54" i="1"/>
  <c r="J54" i="1"/>
  <c r="K54" i="1"/>
  <c r="H56" i="1"/>
  <c r="J56" i="1"/>
  <c r="K56" i="1"/>
  <c r="H69" i="1"/>
  <c r="J69" i="1"/>
  <c r="K69" i="1"/>
  <c r="H75" i="1"/>
  <c r="J75" i="1"/>
  <c r="K75" i="1"/>
  <c r="H81" i="1"/>
  <c r="J81" i="1"/>
  <c r="K81" i="1"/>
  <c r="H83" i="1"/>
  <c r="J83" i="1"/>
  <c r="K83" i="1"/>
  <c r="H85" i="1"/>
  <c r="J85" i="1"/>
  <c r="K85" i="1"/>
  <c r="G133" i="1"/>
  <c r="G137" i="1"/>
  <c r="G153" i="1"/>
  <c r="G155" i="1"/>
  <c r="G163" i="1"/>
  <c r="G164" i="1" s="1"/>
  <c r="C165" i="1"/>
  <c r="D165" i="1"/>
  <c r="E165" i="1"/>
  <c r="F165" i="1"/>
  <c r="T39" i="1" l="1"/>
  <c r="I45" i="1"/>
  <c r="H141" i="1"/>
  <c r="T36" i="1"/>
  <c r="T18" i="1"/>
  <c r="T41" i="1"/>
  <c r="J45" i="1"/>
  <c r="I174" i="1"/>
  <c r="K45" i="1"/>
  <c r="G129" i="1"/>
  <c r="G174" i="1"/>
  <c r="K141" i="1"/>
  <c r="K174" i="1"/>
  <c r="K180" i="1"/>
  <c r="H146" i="1"/>
  <c r="H45" i="1"/>
  <c r="I160" i="1"/>
  <c r="I165" i="1" s="1"/>
  <c r="I118" i="1"/>
  <c r="I180" i="1"/>
  <c r="G141" i="1"/>
  <c r="G45" i="1"/>
  <c r="T33" i="1"/>
  <c r="J160" i="1"/>
  <c r="J165" i="1" s="1"/>
  <c r="H118" i="1"/>
  <c r="K93" i="1"/>
  <c r="K184" i="1" s="1"/>
  <c r="H160" i="1"/>
  <c r="H165" i="1" s="1"/>
  <c r="K118" i="1"/>
  <c r="H93" i="1"/>
  <c r="K160" i="1"/>
  <c r="K165" i="1" s="1"/>
  <c r="G93" i="1"/>
  <c r="G184" i="1" s="1"/>
  <c r="G179" i="1" s="1"/>
  <c r="G192" i="1" s="1"/>
  <c r="J141" i="1"/>
  <c r="J146" i="1" s="1"/>
  <c r="J93" i="1"/>
  <c r="J184" i="1" s="1"/>
  <c r="J179" i="1" s="1"/>
  <c r="J192" i="1" s="1"/>
  <c r="I141" i="1"/>
  <c r="I93" i="1"/>
  <c r="I184" i="1" s="1"/>
  <c r="J118" i="1"/>
  <c r="J174" i="1"/>
  <c r="G160" i="1"/>
  <c r="G165" i="1" s="1"/>
  <c r="H174" i="1"/>
  <c r="I146" i="1" l="1"/>
  <c r="J119" i="1"/>
  <c r="J166" i="1" s="1"/>
  <c r="K179" i="1"/>
  <c r="K192" i="1" s="1"/>
  <c r="K119" i="1"/>
  <c r="K146" i="1"/>
  <c r="G146" i="1"/>
  <c r="I179" i="1"/>
  <c r="I192" i="1" s="1"/>
  <c r="H184" i="1"/>
  <c r="H179" i="1" s="1"/>
  <c r="H192" i="1" s="1"/>
  <c r="G119" i="1"/>
  <c r="I119" i="1"/>
  <c r="H119" i="1"/>
  <c r="H166" i="1" s="1"/>
  <c r="I166" i="1" l="1"/>
  <c r="K166" i="1"/>
  <c r="G166" i="1"/>
</calcChain>
</file>

<file path=xl/comments1.xml><?xml version="1.0" encoding="utf-8"?>
<comments xmlns="http://schemas.openxmlformats.org/spreadsheetml/2006/main">
  <authors>
    <author>Rasa Macienė</author>
  </authors>
  <commentList>
    <comment ref="L25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83500 eur</t>
        </r>
      </text>
    </comment>
  </commentList>
</comments>
</file>

<file path=xl/sharedStrings.xml><?xml version="1.0" encoding="utf-8"?>
<sst xmlns="http://schemas.openxmlformats.org/spreadsheetml/2006/main" count="601" uniqueCount="258">
  <si>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</si>
  <si>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</si>
  <si>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</si>
  <si>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</si>
  <si>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</si>
  <si>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</si>
  <si>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</si>
  <si>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Pavadinimas, mato vnt.</t>
  </si>
  <si>
    <t>Planas</t>
  </si>
  <si>
    <t>išl</t>
  </si>
  <si>
    <t>iš jų du</t>
  </si>
  <si>
    <t>it</t>
  </si>
  <si>
    <t xml:space="preserve">11 Savivaldybės veiklos programa </t>
  </si>
  <si>
    <t>švietimo sk</t>
  </si>
  <si>
    <t>01</t>
  </si>
  <si>
    <t>Efektyviai organizuoti Savivadybės darbą ir užtikrinti Savivaldybės funkcijų įgyvendinimą</t>
  </si>
  <si>
    <t>Kultūros sk.</t>
  </si>
  <si>
    <t>be padidintų klasių</t>
  </si>
  <si>
    <t>pridejus 15 proc.</t>
  </si>
  <si>
    <t>Sudaryti sąlygas Savivaldybės funkcijoms įgyvendinti</t>
  </si>
  <si>
    <t>soorto sk.</t>
  </si>
  <si>
    <t>DU</t>
  </si>
  <si>
    <t>sodra</t>
  </si>
  <si>
    <t>viso</t>
  </si>
  <si>
    <t>pr.pasl.</t>
  </si>
  <si>
    <t>188771865</t>
  </si>
  <si>
    <t>SB</t>
  </si>
  <si>
    <t xml:space="preserve">spec. Programa </t>
  </si>
  <si>
    <t>admin. Lik.d</t>
  </si>
  <si>
    <t>Iš viso:</t>
  </si>
  <si>
    <t>pašalpų sk</t>
  </si>
  <si>
    <t>02</t>
  </si>
  <si>
    <t>Savivaldybės tarybos ir Savivaldybės tarybos sekretoriato finansinio, ūkinio bei materialinio aptarnavimo užtikrinimas</t>
  </si>
  <si>
    <t>Tarybos narių skaičius</t>
  </si>
  <si>
    <t>nebuvo įrašytas mero f. -50.0 Tūkst. Lt</t>
  </si>
  <si>
    <t>11 progr.</t>
  </si>
  <si>
    <t>03</t>
  </si>
  <si>
    <t>Finansinio, ūkinio bei materialinio Kontrolės tarnybos aptarnavimo užtikrinimas</t>
  </si>
  <si>
    <t>07</t>
  </si>
  <si>
    <t>vdf</t>
  </si>
  <si>
    <t>Iš viso uždaviniui:</t>
  </si>
  <si>
    <t>Tinkamai įgyvendinti valstybines (perduotas savivaldybei) funkcijas</t>
  </si>
  <si>
    <t>Gyvenamosios vietos deklaravimas</t>
  </si>
  <si>
    <t>VB</t>
  </si>
  <si>
    <t>Duomenų teikimas valstybės registrui</t>
  </si>
  <si>
    <t>Pirminė teisinė pagalba</t>
  </si>
  <si>
    <t>04</t>
  </si>
  <si>
    <t>Nuosavybės teisių atkūrimo nagrinėjimas</t>
  </si>
  <si>
    <t>05</t>
  </si>
  <si>
    <t>Civilinės būklės aktų registravimas</t>
  </si>
  <si>
    <t>06</t>
  </si>
  <si>
    <t>Gyventojų registro tvarkymas</t>
  </si>
  <si>
    <t>Valstybinės kalbos vartojimo kontrolė</t>
  </si>
  <si>
    <t>08</t>
  </si>
  <si>
    <t>Vaikų teisių apsauga</t>
  </si>
  <si>
    <t>09</t>
  </si>
  <si>
    <t>Jaunimo teisių apsauga</t>
  </si>
  <si>
    <t>10</t>
  </si>
  <si>
    <t>Archyvinių dokumentų tvarkymas</t>
  </si>
  <si>
    <t>11</t>
  </si>
  <si>
    <t>Dalyvavimas atrenkant šauktinius</t>
  </si>
  <si>
    <t>Mobilizacijos administravimas</t>
  </si>
  <si>
    <t>12</t>
  </si>
  <si>
    <t>Civilinės saugos organizavimas</t>
  </si>
  <si>
    <t>13</t>
  </si>
  <si>
    <t>Žemės ūkio funkcijų vykdymas</t>
  </si>
  <si>
    <t>14</t>
  </si>
  <si>
    <t>Viešųjų darbų administravimas</t>
  </si>
  <si>
    <t>15</t>
  </si>
  <si>
    <t>Socialinių pašalpų administravimas</t>
  </si>
  <si>
    <t>16</t>
  </si>
  <si>
    <t>Kompensacijų administravimas</t>
  </si>
  <si>
    <t>17</t>
  </si>
  <si>
    <t>Socialinės paramos mokiniams administravimas</t>
  </si>
  <si>
    <t>18</t>
  </si>
  <si>
    <t>Socialinės globos administravimas</t>
  </si>
  <si>
    <t>ES</t>
  </si>
  <si>
    <t xml:space="preserve">Diegti Savivaldybės administracijoje modernias informacines sistemas </t>
  </si>
  <si>
    <t>Gerinti Savivaldybės administracijos materialinę – techninę bazę</t>
  </si>
  <si>
    <t>Vykdyti biudžetinių įstaigų skubius remonto darbus</t>
  </si>
  <si>
    <t>21</t>
  </si>
  <si>
    <t>KT</t>
  </si>
  <si>
    <t>Įgyvendinta ekspertizė ir užtikrinta vykdymo priežiūra, proc.</t>
  </si>
  <si>
    <t>Iš viso tikslui:</t>
  </si>
  <si>
    <t>01   Plėtoti bendradarbiavimą su miesto teisėtvarkos institucijomis, organizacijomis</t>
  </si>
  <si>
    <t>Įgyvendinti prevencines programas</t>
  </si>
  <si>
    <t>Remti nevyriausybinių organizacijų, jaunimo organizacijų iniciatyvas</t>
  </si>
  <si>
    <t>Užtikrinti tinkamą savivaldybės lėšų planavimą ir panaudojimą</t>
  </si>
  <si>
    <t>Užtikrinti prisiimtų įsipareigojimų vykdymą</t>
  </si>
  <si>
    <t>Paskolų grąžinimas, palūkanų už paskolas mokėjimas, bei kitų finansinių įsipareigojimų vykdymas</t>
  </si>
  <si>
    <t>Sutartinių įsipareigojimų vykdymas %</t>
  </si>
  <si>
    <t>Užtikrinti rinkliavos už leidimą prekiauti nuo (iš) laikinųjų prekybos įrenginių gėlėmis ir gedulo ritualo reikmenimis prie Ginkūnų ir K. Donelaičio civilinių kapinių administravimą</t>
  </si>
  <si>
    <t xml:space="preserve">Iš viso  programai: 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</si>
  <si>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</si>
  <si>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</si>
  <si>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</si>
  <si>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</si>
  <si>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</si>
  <si>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</si>
  <si>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</si>
  <si>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</si>
  <si>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</si>
  <si>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</si>
  <si>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</si>
  <si>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</si>
  <si>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</si>
  <si>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Strateginio veiklos plano vykdytojų kodų klasifikatorius*</t>
  </si>
  <si>
    <t>Programos vykdytojo kodas</t>
  </si>
  <si>
    <t>19</t>
  </si>
  <si>
    <t>20</t>
  </si>
  <si>
    <t>Įgyvendinti jaunimo verslumo skatinimo programą</t>
  </si>
  <si>
    <t>UAB "Busturas" nuostolių, susidariusių vykdant keleivinio kelių transporto viešųjų paslaugų įsipareigojimus, kompensavimas</t>
  </si>
  <si>
    <t>Plėtoti bendradarbiavimą su socialiniais partneriais</t>
  </si>
  <si>
    <t>Skatinti Savivaldybės bendradarbiavimą su Šiaulių universitetu</t>
  </si>
  <si>
    <t>Skatinti Savivaldybės bendradarbiavimą su vietos bendruomene</t>
  </si>
  <si>
    <t>Priemonių, mažinančių administracinę naštą juridiniams ir fiziniams asmenims,  taikymas</t>
  </si>
  <si>
    <t>Įgyvendintų priemonių sk.</t>
  </si>
  <si>
    <t>VšĮ Verslo inkubatorius</t>
  </si>
  <si>
    <t>Viso:</t>
  </si>
  <si>
    <t>Įgyvendinti bendradarbiavimo programą</t>
  </si>
  <si>
    <t>Valstybės karjeros tarnautojų skaičius</t>
  </si>
  <si>
    <t>Darbuotojų dirbančių pagal darbo sutartis, skaičius</t>
  </si>
  <si>
    <t>Tarybos sekretoriato darbuotojų sk.</t>
  </si>
  <si>
    <t>Darbuotojų  sk.</t>
  </si>
  <si>
    <t>Įgyvendintų projektų sk.</t>
  </si>
  <si>
    <t>50</t>
  </si>
  <si>
    <t>Administracijos pajamų lėšos (spec. lėšos)</t>
  </si>
  <si>
    <t>Užtikrintas rinkliavos organizavimas, proc.</t>
  </si>
  <si>
    <t>Įsigyta spaudos ploto dienraščiuose, cm2</t>
  </si>
  <si>
    <t>Kelti Savivaldybės administracijos darbuotojų kvalifikaciją</t>
  </si>
  <si>
    <t>Būsto nuomos ar išperkamosios būsto nuomos mokesčių dalies kompensacijų administravimas</t>
  </si>
  <si>
    <t>Įregistruotų ir  perregistruotų NVO sk.</t>
  </si>
  <si>
    <t>Mokėti  koncesijos mokestį Aukštabalio multifunkcinio komplekso operatoriui</t>
  </si>
  <si>
    <t>Konsultuotų asmenų sk.</t>
  </si>
  <si>
    <t xml:space="preserve">Įsteigtų įmonių sk. </t>
  </si>
  <si>
    <t>Įgyvendintų priemonių plano veiklų proc.</t>
  </si>
  <si>
    <t>tūkst. Eur</t>
  </si>
  <si>
    <t>Organizuoti civilinę saugą, naudojant direktoriaus rezervo fondo lėšas</t>
  </si>
  <si>
    <t>Likviduoti įvykių, ekstremalių įvykių ir ekstremalių situacijų pasekmes</t>
  </si>
  <si>
    <t>Verslumo mokymo ir verslo informacinės sklaidos renginių sk.</t>
  </si>
  <si>
    <t>Pavadinimas</t>
  </si>
  <si>
    <t>Sblik.</t>
  </si>
  <si>
    <t>1.9.</t>
  </si>
  <si>
    <t>SP</t>
  </si>
  <si>
    <t>Rinkliavos administravimas Šiaulių miesto viešosiose prekybos vietose</t>
  </si>
  <si>
    <t>2016 metais patvirtinti asignavimai</t>
  </si>
  <si>
    <t>2017 metų lėšų poreikis</t>
  </si>
  <si>
    <t>2017 metais patvirtinti asignavimai</t>
  </si>
  <si>
    <t>2018 metų išlaidų projektas</t>
  </si>
  <si>
    <t>2019 metų išlaidų projektas</t>
  </si>
  <si>
    <t>2017 metai</t>
  </si>
  <si>
    <t>2018 metai</t>
  </si>
  <si>
    <t>2019 metai</t>
  </si>
  <si>
    <t>Komisijos priimtų sprendimų kreiptis į teismą sk.</t>
  </si>
  <si>
    <t>40</t>
  </si>
  <si>
    <t>komisijos inicijuotų asmenų būklės peržiūrėjimo sk.</t>
  </si>
  <si>
    <t>Paslaugų ir asmenų aptarnavimo kokybės gerinimas</t>
  </si>
  <si>
    <t>03, 145470016</t>
  </si>
  <si>
    <t>03  07</t>
  </si>
  <si>
    <t>2017 metų poreikis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</si>
  <si>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</si>
  <si>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</si>
  <si>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</si>
  <si>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</si>
  <si>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</si>
  <si>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</si>
  <si>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</si>
  <si>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Kelių priežiūros programos lėšos VB (KPP)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</si>
  <si>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</si>
  <si>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</si>
  <si>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</si>
  <si>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</si>
  <si>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</si>
  <si>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 xml:space="preserve">14 </t>
  </si>
  <si>
    <t>Centralizuotas vidaus audito skyrius</t>
  </si>
  <si>
    <t>Bendrųjų reikalų skyrius</t>
  </si>
  <si>
    <t xml:space="preserve">16 </t>
  </si>
  <si>
    <t>Teisės skyrius</t>
  </si>
  <si>
    <t>Civilinės saugos, viešosios tvarkos ir sanitarijos skyrius</t>
  </si>
  <si>
    <t>Vaiko teisių apsaugos skyrius</t>
  </si>
  <si>
    <t>Parengta projektų valdymo metodika, vnt</t>
  </si>
  <si>
    <t>Darbuotojų, patobulinusių kompetenciją  sk.</t>
  </si>
  <si>
    <t>15  20</t>
  </si>
  <si>
    <t>Patobulinti viešojo administravimo pasl. organizavimo ir teikimo procesai, vnt.</t>
  </si>
  <si>
    <t>Pagerėjęs gyv. pasitenkinimas ŠMSA teikiamomis viešojo adm. paslaugomis</t>
  </si>
  <si>
    <t>Parengti finansavimo sąlygų aprašai, vnt</t>
  </si>
  <si>
    <t>Pasirašytos projektų finsanvimo sutartys, vnt</t>
  </si>
  <si>
    <t>Paremtų iniciatyvų sk./dalyvių sk.</t>
  </si>
  <si>
    <t>Projektų vykdymo priežiūra ir kitos inžinerinės paslaugos</t>
  </si>
  <si>
    <t>Užtikrinta įsigytos programos ir programinės įrangos ir kitų techninių priemonių aptarnavimo paslauga ir modulio įdiegimas, proc.</t>
  </si>
  <si>
    <t>100</t>
  </si>
  <si>
    <t>18  02</t>
  </si>
  <si>
    <t>?</t>
  </si>
  <si>
    <t>22</t>
  </si>
  <si>
    <t xml:space="preserve">Mirusiųjų pervežimas iš užsienio </t>
  </si>
  <si>
    <t>Pasirašytų paskolų sutarčių sk.</t>
  </si>
  <si>
    <t>Išnuomota kompiuterinės technikos, vnt.</t>
  </si>
  <si>
    <t>Įsigyta kompiuterinės technikos, vnt</t>
  </si>
  <si>
    <t>Įsigyta organizacinės technikos, vnt.</t>
  </si>
  <si>
    <t>Įsigyta programinė įranga, vnt.</t>
  </si>
  <si>
    <t>Įsigyta duomenų saugyklų, vnt.</t>
  </si>
  <si>
    <t xml:space="preserve">Eksploatuojama kompiuterių, vnt. </t>
  </si>
  <si>
    <t>Išnuomota  programinės įrangos licencijų, vnt.</t>
  </si>
  <si>
    <t>Organizuota mokymų/dalyvių sk.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</si>
  <si>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</si>
  <si>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</si>
  <si>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</si>
  <si>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Urbanistinės plėtros ir ūkio departamento Statybos ir renovacijos skyrius</t>
  </si>
  <si>
    <t>Urbanistinės plėtros ir ūkio departamento Miesto ūkio ir aplinkos skyrius</t>
  </si>
  <si>
    <t>Socialinių reikalų departamento  Civilinės metrikacijos skyrius</t>
  </si>
  <si>
    <t>Socialinių reikalų departamento Socialinių išmokų ir kompensacijų skyrius</t>
  </si>
  <si>
    <t>Švietimo, kultūros ir sporto departamento Kultūros skyrius</t>
  </si>
  <si>
    <t>Rėkyvos seniūnija</t>
  </si>
  <si>
    <t>Projektų valdymo skyrius</t>
  </si>
  <si>
    <t>* patvirtinta Šiaulių miesto savivaldybės administracijos direktoriaus 2016-10-28  įsakymu Nr. A -1473</t>
  </si>
  <si>
    <t>Įdiegta eilių reguliavimo sistema Socialinės paramos skyriaus patalpose vnt.</t>
  </si>
  <si>
    <t>Neveiksnių asmenų būklės peržiūrėjimo užtikrinimas</t>
  </si>
  <si>
    <t>Projektų valdymo metodikos rengimas/diegimas ir darbuotojų kompetencijų tobulinimas</t>
  </si>
  <si>
    <t>Skolinių įsipareigojimų vykdymas, proc.</t>
  </si>
  <si>
    <t>Tyrimo ataskaita</t>
  </si>
  <si>
    <t>1</t>
  </si>
  <si>
    <r>
      <t xml:space="preserve"> SAVIVALDYBĖS VEIKLOS PROGRAMOS  (Nr.11) 2017</t>
    </r>
    <r>
      <rPr>
        <b/>
        <sz val="12"/>
        <color indexed="8"/>
        <rFont val="Calibri"/>
        <family val="2"/>
        <charset val="186"/>
      </rPr>
      <t>–</t>
    </r>
    <r>
      <rPr>
        <b/>
        <sz val="12"/>
        <color indexed="8"/>
        <rFont val="Times New Roman"/>
        <family val="1"/>
        <charset val="186"/>
      </rPr>
      <t xml:space="preserve">2019 METŲ VEIKLOS PLANO
</t>
    </r>
  </si>
  <si>
    <t>Garantinių įsiapregojim įvykdymass  proc.</t>
  </si>
  <si>
    <t>Gyventojų kortelės integravimas į teikiamų paslaugų valdymą Jelgavos ir Šiaulių savivaldybėse</t>
  </si>
  <si>
    <t>Civilinės saugos sistemos gerinimas Šiaulių ir Jelgavos miestuose (saugios savivaldybės koncepsija)</t>
  </si>
  <si>
    <t xml:space="preserve"> Administracinių pažeidimų dokumentų valdymo vykdymas ir  išorinės reklamos leidimų geolokacinio registro modulio įgyvendinimas</t>
  </si>
  <si>
    <t>Darbuotojų ir pareigybių suderinamumo tyrimą pagal Profile XT metodiką atlikimas</t>
  </si>
  <si>
    <t>Įvykdytų administracijos pastato remonto darbų, proc.</t>
  </si>
  <si>
    <t>Sveikatos skyrius</t>
  </si>
  <si>
    <t>Įsigyta strateginio planavimo ir biudžeto formavimo programa</t>
  </si>
  <si>
    <t>Gyventojų kortelės veikimo koncepcijos sukūrimas</t>
  </si>
  <si>
    <t>Įdiegta gyventojų kortelė</t>
  </si>
  <si>
    <t>Įsteigtas informacijos ir įvykių operatyvaus valdymo koordinacinis centras</t>
  </si>
  <si>
    <t>Strateginis tikslas 02. Efektyviai panaudojant žmogiškuosius ir finansinius resursus formuoti palankią aplinką investicijų pritraukimui</t>
  </si>
  <si>
    <t>FINANSAVIMO LĖŠŲ SUVESTINĖ</t>
  </si>
  <si>
    <t>VB (VF)</t>
  </si>
  <si>
    <t>SB (LIK)</t>
  </si>
  <si>
    <t xml:space="preserve">Teisinėms išlaidoms </t>
  </si>
  <si>
    <t>2018 metais patvirtinti asignavimai</t>
  </si>
  <si>
    <t>2019 metais patvirtinti asignavimai</t>
  </si>
  <si>
    <t>Iš viso 11 programai  (1 eilutė + 2 eilutė)</t>
  </si>
  <si>
    <t>SB(LIK)</t>
  </si>
  <si>
    <t>Pašalinti l/d "Sigutė" atliktų darbų defektai, proc.</t>
  </si>
  <si>
    <t>Dalyvavimas rengiant ir įgyvendinant  Šiaulių vietos veiklos grupės strategiją</t>
  </si>
  <si>
    <t>Medelyno seniūnija</t>
  </si>
  <si>
    <t xml:space="preserve"> Savivaldybės administracijos finansinio, ūkinio ir materialinio aptarnavimo užtikrinimas</t>
  </si>
  <si>
    <t>188771865 04</t>
  </si>
  <si>
    <t>188657559 04</t>
  </si>
  <si>
    <t xml:space="preserve"> 20  15  </t>
  </si>
  <si>
    <t>20 18</t>
  </si>
  <si>
    <t xml:space="preserve"> 20</t>
  </si>
  <si>
    <t>KRITERIJŲ SUVESTINĖ</t>
  </si>
  <si>
    <t xml:space="preserve">                                                         TIKSLŲ, UŽDAVINIŲ, PRIEMONIŲ, PRIEMONIŲ IŠLAIDŲ IR PRODUKTO 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</si>
  <si>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</si>
  <si>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</si>
  <si>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</si>
  <si>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</si>
  <si>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21 d. sprendimo Nr. T-432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</si>
</sst>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\ %"/>
  </numFmts>
  <fonts count="45">
    <font>
      <sz val="10"/>
      <name val="Arial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2"/>
      <color indexed="8"/>
      <name val="Lucida Sans Unicode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Calibri"/>
      <family val="2"/>
      <charset val="186"/>
    </font>
    <font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indexed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"/>
    </font>
    <font>
      <sz val="12"/>
      <color theme="1"/>
      <name val="Arial"/>
      <family val="2"/>
      <charset val="186"/>
    </font>
    <font>
      <sz val="12"/>
      <name val="Lucida Sans Unicode"/>
      <family val="2"/>
      <charset val="186"/>
    </font>
    <font>
      <b/>
      <sz val="12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</fonts>
  <fills count="35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47"/>
        <bgColor indexed="31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rgb="FF99CCFF"/>
        <bgColor indexed="22"/>
      </patternFill>
    </fill>
    <fill>
      <patternFill patternType="solid">
        <fgColor rgb="FFCCFFCC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9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9" fillId="0" borderId="0"/>
    <xf numFmtId="0" fontId="19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4" borderId="4" applyNumberFormat="0" applyAlignment="0" applyProtection="0"/>
    <xf numFmtId="0" fontId="22" fillId="3" borderId="5" applyNumberFormat="0" applyAlignment="0" applyProtection="0"/>
    <xf numFmtId="0" fontId="23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9" fillId="5" borderId="6" applyNumberFormat="0" applyAlignment="0" applyProtection="0"/>
    <xf numFmtId="0" fontId="24" fillId="0" borderId="0" applyNumberFormat="0" applyFill="0" applyBorder="0" applyAlignment="0" applyProtection="0"/>
    <xf numFmtId="165" fontId="7" fillId="0" borderId="0" applyFill="0" applyBorder="0" applyAlignment="0" applyProtection="0"/>
    <xf numFmtId="0" fontId="25" fillId="4" borderId="5" applyNumberFormat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14" borderId="9" applyNumberFormat="0" applyAlignment="0" applyProtection="0"/>
  </cellStyleXfs>
  <cellXfs count="479">
    <xf numFmtId="0" fontId="0" fillId="0" borderId="0" xfId="0"/>
    <xf numFmtId="0" fontId="0" fillId="0" borderId="10" xfId="0" applyBorder="1"/>
    <xf numFmtId="0" fontId="0" fillId="0" borderId="0" xfId="0" applyBorder="1"/>
    <xf numFmtId="0" fontId="1" fillId="0" borderId="0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1" fillId="3" borderId="1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11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1" fillId="3" borderId="0" xfId="0" applyFont="1" applyFill="1" applyBorder="1" applyAlignment="1">
      <alignment horizontal="left" vertical="top"/>
    </xf>
    <xf numFmtId="0" fontId="4" fillId="0" borderId="11" xfId="0" applyFont="1" applyBorder="1" applyAlignment="1">
      <alignment vertical="top"/>
    </xf>
    <xf numFmtId="0" fontId="3" fillId="3" borderId="0" xfId="0" applyFont="1" applyFill="1" applyBorder="1" applyAlignment="1">
      <alignment horizontal="left" vertical="top"/>
    </xf>
    <xf numFmtId="0" fontId="0" fillId="3" borderId="0" xfId="0" applyFont="1" applyFill="1"/>
    <xf numFmtId="164" fontId="0" fillId="0" borderId="0" xfId="0" applyNumberFormat="1"/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6" fillId="17" borderId="0" xfId="0" applyFont="1" applyFill="1" applyBorder="1" applyAlignment="1">
      <alignment vertical="top"/>
    </xf>
    <xf numFmtId="0" fontId="6" fillId="0" borderId="0" xfId="0" applyFont="1" applyBorder="1" applyAlignment="1">
      <alignment vertical="top"/>
    </xf>
    <xf numFmtId="0" fontId="4" fillId="17" borderId="0" xfId="0" applyFont="1" applyFill="1" applyBorder="1" applyAlignment="1">
      <alignment vertical="top"/>
    </xf>
    <xf numFmtId="49" fontId="1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vertical="top"/>
    </xf>
    <xf numFmtId="0" fontId="1" fillId="0" borderId="0" xfId="0" applyFont="1" applyBorder="1"/>
    <xf numFmtId="0" fontId="2" fillId="0" borderId="0" xfId="25" applyFont="1" applyBorder="1"/>
    <xf numFmtId="0" fontId="2" fillId="0" borderId="0" xfId="25" applyFont="1"/>
    <xf numFmtId="0" fontId="2" fillId="0" borderId="12" xfId="25" applyFont="1" applyBorder="1" applyAlignment="1">
      <alignment horizontal="center" vertical="center"/>
    </xf>
    <xf numFmtId="0" fontId="2" fillId="0" borderId="12" xfId="25" applyFont="1" applyBorder="1" applyAlignment="1">
      <alignment horizontal="center" vertical="top" wrapText="1"/>
    </xf>
    <xf numFmtId="49" fontId="2" fillId="0" borderId="12" xfId="25" applyNumberFormat="1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top"/>
    </xf>
    <xf numFmtId="0" fontId="0" fillId="0" borderId="13" xfId="0" applyBorder="1"/>
    <xf numFmtId="0" fontId="1" fillId="27" borderId="0" xfId="0" applyFont="1" applyFill="1" applyBorder="1" applyAlignment="1">
      <alignment vertical="top"/>
    </xf>
    <xf numFmtId="0" fontId="1" fillId="27" borderId="10" xfId="0" applyFont="1" applyFill="1" applyBorder="1" applyAlignment="1">
      <alignment vertical="top"/>
    </xf>
    <xf numFmtId="0" fontId="0" fillId="27" borderId="0" xfId="0" applyFill="1"/>
    <xf numFmtId="0" fontId="0" fillId="27" borderId="0" xfId="0" applyFill="1" applyBorder="1"/>
    <xf numFmtId="0" fontId="0" fillId="27" borderId="10" xfId="0" applyFill="1" applyBorder="1"/>
    <xf numFmtId="0" fontId="0" fillId="27" borderId="13" xfId="0" applyFill="1" applyBorder="1"/>
    <xf numFmtId="0" fontId="2" fillId="27" borderId="10" xfId="0" applyFont="1" applyFill="1" applyBorder="1" applyAlignment="1">
      <alignment vertical="top"/>
    </xf>
    <xf numFmtId="49" fontId="2" fillId="27" borderId="10" xfId="0" applyNumberFormat="1" applyFont="1" applyFill="1" applyBorder="1" applyAlignment="1">
      <alignment vertical="top"/>
    </xf>
    <xf numFmtId="0" fontId="33" fillId="27" borderId="0" xfId="0" applyFont="1" applyFill="1"/>
    <xf numFmtId="0" fontId="33" fillId="27" borderId="0" xfId="0" applyFont="1" applyFill="1" applyBorder="1"/>
    <xf numFmtId="0" fontId="2" fillId="27" borderId="0" xfId="0" applyFont="1" applyFill="1" applyBorder="1" applyAlignment="1">
      <alignment vertical="top"/>
    </xf>
    <xf numFmtId="0" fontId="2" fillId="27" borderId="0" xfId="0" applyFont="1" applyFill="1"/>
    <xf numFmtId="0" fontId="2" fillId="0" borderId="0" xfId="25" applyFont="1" applyAlignment="1">
      <alignment horizontal="center"/>
    </xf>
    <xf numFmtId="0" fontId="0" fillId="0" borderId="17" xfId="0" applyBorder="1"/>
    <xf numFmtId="2" fontId="34" fillId="0" borderId="0" xfId="0" applyNumberFormat="1" applyFont="1" applyAlignment="1">
      <alignment horizontal="left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34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0" xfId="0" applyFont="1" applyBorder="1" applyAlignment="1">
      <alignment horizontal="center" vertical="top"/>
    </xf>
    <xf numFmtId="0" fontId="31" fillId="0" borderId="12" xfId="0" applyFont="1" applyFill="1" applyBorder="1" applyAlignment="1">
      <alignment horizontal="center" vertical="center" textRotation="90"/>
    </xf>
    <xf numFmtId="49" fontId="8" fillId="7" borderId="12" xfId="0" applyNumberFormat="1" applyFont="1" applyFill="1" applyBorder="1" applyAlignment="1">
      <alignment horizontal="center" vertical="top" wrapText="1"/>
    </xf>
    <xf numFmtId="49" fontId="8" fillId="7" borderId="12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top" wrapText="1"/>
    </xf>
    <xf numFmtId="164" fontId="35" fillId="22" borderId="12" xfId="0" applyNumberFormat="1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 wrapText="1"/>
    </xf>
    <xf numFmtId="164" fontId="35" fillId="28" borderId="12" xfId="0" applyNumberFormat="1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vertical="top" wrapText="1"/>
    </xf>
    <xf numFmtId="0" fontId="2" fillId="22" borderId="12" xfId="0" applyFont="1" applyFill="1" applyBorder="1" applyAlignment="1">
      <alignment horizontal="center" vertical="top"/>
    </xf>
    <xf numFmtId="0" fontId="2" fillId="21" borderId="12" xfId="0" applyFont="1" applyFill="1" applyBorder="1" applyAlignment="1">
      <alignment horizontal="center" vertical="top"/>
    </xf>
    <xf numFmtId="0" fontId="8" fillId="18" borderId="12" xfId="0" applyFont="1" applyFill="1" applyBorder="1" applyAlignment="1">
      <alignment horizontal="center" vertical="top"/>
    </xf>
    <xf numFmtId="164" fontId="8" fillId="18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left" vertical="top" wrapText="1"/>
    </xf>
    <xf numFmtId="0" fontId="2" fillId="20" borderId="12" xfId="0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left" vertical="top" wrapText="1"/>
    </xf>
    <xf numFmtId="0" fontId="8" fillId="0" borderId="12" xfId="0" applyFont="1" applyBorder="1" applyAlignment="1">
      <alignment horizontal="center" vertical="top"/>
    </xf>
    <xf numFmtId="164" fontId="2" fillId="22" borderId="21" xfId="0" applyNumberFormat="1" applyFont="1" applyFill="1" applyBorder="1" applyAlignment="1">
      <alignment horizontal="center" vertical="top"/>
    </xf>
    <xf numFmtId="164" fontId="2" fillId="28" borderId="15" xfId="0" applyNumberFormat="1" applyFont="1" applyFill="1" applyBorder="1" applyAlignment="1">
      <alignment horizontal="center" vertical="top"/>
    </xf>
    <xf numFmtId="164" fontId="2" fillId="22" borderId="14" xfId="0" applyNumberFormat="1" applyFont="1" applyFill="1" applyBorder="1" applyAlignment="1">
      <alignment horizontal="center" vertical="top"/>
    </xf>
    <xf numFmtId="164" fontId="2" fillId="28" borderId="14" xfId="0" applyNumberFormat="1" applyFont="1" applyFill="1" applyBorder="1" applyAlignment="1">
      <alignment horizontal="center" vertical="top"/>
    </xf>
    <xf numFmtId="0" fontId="8" fillId="18" borderId="12" xfId="0" applyFont="1" applyFill="1" applyBorder="1" applyAlignment="1">
      <alignment horizontal="center" vertical="center"/>
    </xf>
    <xf numFmtId="164" fontId="8" fillId="18" borderId="12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164" fontId="2" fillId="22" borderId="15" xfId="0" applyNumberFormat="1" applyFont="1" applyFill="1" applyBorder="1" applyAlignment="1">
      <alignment horizontal="center" vertical="center"/>
    </xf>
    <xf numFmtId="164" fontId="2" fillId="28" borderId="15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22" borderId="12" xfId="0" applyNumberFormat="1" applyFont="1" applyFill="1" applyBorder="1" applyAlignment="1">
      <alignment horizontal="center" vertical="center"/>
    </xf>
    <xf numFmtId="164" fontId="35" fillId="22" borderId="12" xfId="0" applyNumberFormat="1" applyFont="1" applyFill="1" applyBorder="1" applyAlignment="1">
      <alignment horizontal="center" vertical="top"/>
    </xf>
    <xf numFmtId="164" fontId="35" fillId="28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165" fontId="2" fillId="20" borderId="12" xfId="39" applyFont="1" applyFill="1" applyBorder="1" applyAlignment="1" applyProtection="1">
      <alignment vertical="center" wrapText="1"/>
    </xf>
    <xf numFmtId="49" fontId="2" fillId="20" borderId="12" xfId="39" applyNumberFormat="1" applyFont="1" applyFill="1" applyBorder="1" applyAlignment="1" applyProtection="1">
      <alignment horizontal="center" vertical="center" wrapText="1"/>
    </xf>
    <xf numFmtId="164" fontId="36" fillId="18" borderId="12" xfId="0" applyNumberFormat="1" applyFont="1" applyFill="1" applyBorder="1" applyAlignment="1">
      <alignment horizontal="center" vertical="top"/>
    </xf>
    <xf numFmtId="164" fontId="8" fillId="19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/>
    </xf>
    <xf numFmtId="164" fontId="35" fillId="23" borderId="12" xfId="0" applyNumberFormat="1" applyFont="1" applyFill="1" applyBorder="1" applyAlignment="1">
      <alignment horizontal="center" vertical="top"/>
    </xf>
    <xf numFmtId="164" fontId="35" fillId="29" borderId="12" xfId="0" applyNumberFormat="1" applyFont="1" applyFill="1" applyBorder="1" applyAlignment="1">
      <alignment horizontal="center" vertical="top"/>
    </xf>
    <xf numFmtId="164" fontId="35" fillId="0" borderId="12" xfId="0" applyNumberFormat="1" applyFont="1" applyFill="1" applyBorder="1" applyAlignment="1">
      <alignment horizontal="center" vertical="top"/>
    </xf>
    <xf numFmtId="164" fontId="35" fillId="23" borderId="12" xfId="0" applyNumberFormat="1" applyFont="1" applyFill="1" applyBorder="1" applyAlignment="1">
      <alignment horizontal="center" vertical="top" wrapText="1"/>
    </xf>
    <xf numFmtId="164" fontId="35" fillId="29" borderId="12" xfId="0" applyNumberFormat="1" applyFont="1" applyFill="1" applyBorder="1" applyAlignment="1">
      <alignment horizontal="center" vertical="top" wrapText="1"/>
    </xf>
    <xf numFmtId="0" fontId="8" fillId="18" borderId="12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/>
    </xf>
    <xf numFmtId="164" fontId="35" fillId="23" borderId="15" xfId="0" applyNumberFormat="1" applyFont="1" applyFill="1" applyBorder="1" applyAlignment="1">
      <alignment horizontal="center" vertical="top"/>
    </xf>
    <xf numFmtId="164" fontId="35" fillId="29" borderId="15" xfId="0" applyNumberFormat="1" applyFont="1" applyFill="1" applyBorder="1" applyAlignment="1">
      <alignment horizontal="center" vertical="top"/>
    </xf>
    <xf numFmtId="164" fontId="35" fillId="0" borderId="15" xfId="0" applyNumberFormat="1" applyFont="1" applyFill="1" applyBorder="1" applyAlignment="1">
      <alignment horizontal="center" vertical="top"/>
    </xf>
    <xf numFmtId="164" fontId="35" fillId="9" borderId="12" xfId="0" applyNumberFormat="1" applyFont="1" applyFill="1" applyBorder="1" applyAlignment="1">
      <alignment horizontal="center" vertical="top"/>
    </xf>
    <xf numFmtId="164" fontId="35" fillId="5" borderId="12" xfId="0" applyNumberFormat="1" applyFont="1" applyFill="1" applyBorder="1" applyAlignment="1">
      <alignment horizontal="center" vertical="top"/>
    </xf>
    <xf numFmtId="0" fontId="37" fillId="0" borderId="12" xfId="0" applyFont="1" applyFill="1" applyBorder="1" applyAlignment="1">
      <alignment horizontal="center" vertical="top"/>
    </xf>
    <xf numFmtId="164" fontId="35" fillId="18" borderId="12" xfId="0" applyNumberFormat="1" applyFont="1" applyFill="1" applyBorder="1" applyAlignment="1">
      <alignment horizontal="center" vertical="top"/>
    </xf>
    <xf numFmtId="164" fontId="2" fillId="22" borderId="14" xfId="0" applyNumberFormat="1" applyFont="1" applyFill="1" applyBorder="1" applyAlignment="1">
      <alignment horizontal="center" vertical="top" wrapText="1"/>
    </xf>
    <xf numFmtId="164" fontId="2" fillId="28" borderId="14" xfId="0" applyNumberFormat="1" applyFont="1" applyFill="1" applyBorder="1" applyAlignment="1">
      <alignment horizontal="center" vertical="top" wrapText="1"/>
    </xf>
    <xf numFmtId="164" fontId="2" fillId="22" borderId="14" xfId="0" applyNumberFormat="1" applyFont="1" applyFill="1" applyBorder="1" applyAlignment="1">
      <alignment horizontal="center" vertical="center"/>
    </xf>
    <xf numFmtId="164" fontId="35" fillId="22" borderId="12" xfId="0" applyNumberFormat="1" applyFont="1" applyFill="1" applyBorder="1" applyAlignment="1">
      <alignment horizontal="center" vertical="center"/>
    </xf>
    <xf numFmtId="164" fontId="35" fillId="28" borderId="12" xfId="0" applyNumberFormat="1" applyFont="1" applyFill="1" applyBorder="1" applyAlignment="1">
      <alignment horizontal="center" vertical="center"/>
    </xf>
    <xf numFmtId="164" fontId="35" fillId="0" borderId="12" xfId="0" applyNumberFormat="1" applyFont="1" applyFill="1" applyBorder="1" applyAlignment="1">
      <alignment horizontal="center" vertical="center"/>
    </xf>
    <xf numFmtId="164" fontId="36" fillId="18" borderId="12" xfId="0" applyNumberFormat="1" applyFont="1" applyFill="1" applyBorder="1" applyAlignment="1">
      <alignment horizontal="center" vertical="center"/>
    </xf>
    <xf numFmtId="164" fontId="2" fillId="26" borderId="12" xfId="0" applyNumberFormat="1" applyFont="1" applyFill="1" applyBorder="1" applyAlignment="1">
      <alignment horizontal="left" vertical="top" wrapText="1"/>
    </xf>
    <xf numFmtId="49" fontId="2" fillId="26" borderId="12" xfId="0" applyNumberFormat="1" applyFont="1" applyFill="1" applyBorder="1" applyAlignment="1">
      <alignment horizontal="center" vertical="top"/>
    </xf>
    <xf numFmtId="164" fontId="8" fillId="19" borderId="12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35" fillId="0" borderId="12" xfId="0" applyNumberFormat="1" applyFont="1" applyFill="1" applyBorder="1" applyAlignment="1">
      <alignment horizontal="center" vertical="center" wrapText="1"/>
    </xf>
    <xf numFmtId="164" fontId="35" fillId="28" borderId="12" xfId="0" applyNumberFormat="1" applyFont="1" applyFill="1" applyBorder="1" applyAlignment="1">
      <alignment horizontal="center" vertical="center" wrapText="1"/>
    </xf>
    <xf numFmtId="0" fontId="2" fillId="22" borderId="12" xfId="0" applyFont="1" applyFill="1" applyBorder="1" applyAlignment="1">
      <alignment vertical="center" wrapText="1"/>
    </xf>
    <xf numFmtId="0" fontId="2" fillId="22" borderId="12" xfId="0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vertical="center"/>
    </xf>
    <xf numFmtId="0" fontId="2" fillId="22" borderId="18" xfId="0" applyFont="1" applyFill="1" applyBorder="1" applyAlignment="1">
      <alignment vertical="center" wrapText="1"/>
    </xf>
    <xf numFmtId="0" fontId="2" fillId="22" borderId="18" xfId="0" applyFont="1" applyFill="1" applyBorder="1" applyAlignment="1">
      <alignment horizontal="center" vertical="center"/>
    </xf>
    <xf numFmtId="164" fontId="8" fillId="18" borderId="12" xfId="0" applyNumberFormat="1" applyFont="1" applyFill="1" applyBorder="1" applyAlignment="1">
      <alignment horizontal="center" vertical="center" wrapText="1"/>
    </xf>
    <xf numFmtId="0" fontId="2" fillId="22" borderId="12" xfId="0" applyFont="1" applyFill="1" applyBorder="1" applyAlignment="1">
      <alignment vertical="top" wrapText="1"/>
    </xf>
    <xf numFmtId="0" fontId="39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8" fillId="18" borderId="12" xfId="0" applyFont="1" applyFill="1" applyBorder="1" applyAlignment="1">
      <alignment horizontal="left" vertical="top" wrapText="1"/>
    </xf>
    <xf numFmtId="164" fontId="2" fillId="23" borderId="12" xfId="0" applyNumberFormat="1" applyFont="1" applyFill="1" applyBorder="1" applyAlignment="1">
      <alignment horizontal="center" vertical="top"/>
    </xf>
    <xf numFmtId="164" fontId="35" fillId="21" borderId="12" xfId="0" applyNumberFormat="1" applyFont="1" applyFill="1" applyBorder="1" applyAlignment="1">
      <alignment horizontal="center" vertical="top"/>
    </xf>
    <xf numFmtId="164" fontId="35" fillId="0" borderId="12" xfId="0" applyNumberFormat="1" applyFont="1" applyBorder="1" applyAlignment="1">
      <alignment horizontal="center" vertical="top"/>
    </xf>
    <xf numFmtId="0" fontId="8" fillId="20" borderId="12" xfId="0" applyFont="1" applyFill="1" applyBorder="1" applyAlignment="1">
      <alignment horizontal="center" vertical="top"/>
    </xf>
    <xf numFmtId="0" fontId="2" fillId="22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8" fillId="18" borderId="12" xfId="0" applyFont="1" applyFill="1" applyBorder="1" applyAlignment="1">
      <alignment horizontal="left" vertical="center" wrapText="1"/>
    </xf>
    <xf numFmtId="0" fontId="2" fillId="22" borderId="18" xfId="0" applyFont="1" applyFill="1" applyBorder="1" applyAlignment="1">
      <alignment horizontal="center" vertical="center" wrapText="1"/>
    </xf>
    <xf numFmtId="164" fontId="2" fillId="28" borderId="12" xfId="0" applyNumberFormat="1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left" vertical="top" wrapText="1"/>
    </xf>
    <xf numFmtId="1" fontId="2" fillId="22" borderId="15" xfId="0" applyNumberFormat="1" applyFont="1" applyFill="1" applyBorder="1" applyAlignment="1">
      <alignment horizontal="center" vertical="top"/>
    </xf>
    <xf numFmtId="164" fontId="2" fillId="23" borderId="15" xfId="0" applyNumberFormat="1" applyFont="1" applyFill="1" applyBorder="1" applyAlignment="1">
      <alignment horizontal="center" vertical="top"/>
    </xf>
    <xf numFmtId="164" fontId="2" fillId="22" borderId="15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164" fontId="8" fillId="7" borderId="12" xfId="0" applyNumberFormat="1" applyFont="1" applyFill="1" applyBorder="1" applyAlignment="1">
      <alignment horizontal="center" vertical="top"/>
    </xf>
    <xf numFmtId="49" fontId="8" fillId="0" borderId="12" xfId="0" applyNumberFormat="1" applyFont="1" applyBorder="1" applyAlignment="1">
      <alignment horizontal="center" vertical="top"/>
    </xf>
    <xf numFmtId="0" fontId="2" fillId="21" borderId="12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top"/>
    </xf>
    <xf numFmtId="164" fontId="2" fillId="23" borderId="12" xfId="0" applyNumberFormat="1" applyFont="1" applyFill="1" applyBorder="1" applyAlignment="1">
      <alignment horizontal="center" vertical="top" wrapText="1"/>
    </xf>
    <xf numFmtId="164" fontId="2" fillId="29" borderId="12" xfId="0" applyNumberFormat="1" applyFont="1" applyFill="1" applyBorder="1" applyAlignment="1">
      <alignment horizontal="center" vertical="top" wrapText="1"/>
    </xf>
    <xf numFmtId="49" fontId="2" fillId="22" borderId="12" xfId="0" applyNumberFormat="1" applyFont="1" applyFill="1" applyBorder="1" applyAlignment="1">
      <alignment horizontal="center" vertical="center" wrapText="1"/>
    </xf>
    <xf numFmtId="0" fontId="8" fillId="26" borderId="12" xfId="0" applyFont="1" applyFill="1" applyBorder="1" applyAlignment="1">
      <alignment horizontal="center" vertical="top"/>
    </xf>
    <xf numFmtId="164" fontId="8" fillId="26" borderId="12" xfId="0" applyNumberFormat="1" applyFont="1" applyFill="1" applyBorder="1" applyAlignment="1">
      <alignment horizontal="center" vertical="top"/>
    </xf>
    <xf numFmtId="164" fontId="8" fillId="30" borderId="12" xfId="0" applyNumberFormat="1" applyFont="1" applyFill="1" applyBorder="1" applyAlignment="1">
      <alignment horizontal="center" vertical="top"/>
    </xf>
    <xf numFmtId="164" fontId="8" fillId="18" borderId="22" xfId="0" applyNumberFormat="1" applyFont="1" applyFill="1" applyBorder="1" applyAlignment="1">
      <alignment horizontal="center" vertical="top"/>
    </xf>
    <xf numFmtId="164" fontId="8" fillId="18" borderId="23" xfId="0" applyNumberFormat="1" applyFont="1" applyFill="1" applyBorder="1" applyAlignment="1">
      <alignment horizontal="center" vertical="top"/>
    </xf>
    <xf numFmtId="164" fontId="8" fillId="18" borderId="24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vertical="center" wrapText="1"/>
    </xf>
    <xf numFmtId="164" fontId="2" fillId="26" borderId="16" xfId="0" applyNumberFormat="1" applyFont="1" applyFill="1" applyBorder="1" applyAlignment="1">
      <alignment horizontal="left" vertical="top" wrapText="1"/>
    </xf>
    <xf numFmtId="49" fontId="2" fillId="21" borderId="16" xfId="0" applyNumberFormat="1" applyFont="1" applyFill="1" applyBorder="1" applyAlignment="1">
      <alignment horizontal="center" vertical="top" wrapText="1"/>
    </xf>
    <xf numFmtId="49" fontId="2" fillId="21" borderId="12" xfId="0" applyNumberFormat="1" applyFont="1" applyFill="1" applyBorder="1" applyAlignment="1">
      <alignment horizontal="center" vertical="top" wrapText="1"/>
    </xf>
    <xf numFmtId="0" fontId="36" fillId="22" borderId="12" xfId="0" applyFont="1" applyFill="1" applyBorder="1" applyAlignment="1">
      <alignment horizontal="center" vertical="center" wrapText="1"/>
    </xf>
    <xf numFmtId="0" fontId="35" fillId="22" borderId="12" xfId="0" applyFont="1" applyFill="1" applyBorder="1" applyAlignment="1">
      <alignment vertical="top" wrapText="1"/>
    </xf>
    <xf numFmtId="0" fontId="35" fillId="22" borderId="12" xfId="0" applyFont="1" applyFill="1" applyBorder="1" applyAlignment="1">
      <alignment horizontal="center" vertical="center"/>
    </xf>
    <xf numFmtId="0" fontId="35" fillId="22" borderId="12" xfId="0" applyFont="1" applyFill="1" applyBorder="1" applyAlignment="1">
      <alignment vertical="center"/>
    </xf>
    <xf numFmtId="0" fontId="35" fillId="22" borderId="12" xfId="0" applyFont="1" applyFill="1" applyBorder="1" applyAlignment="1"/>
    <xf numFmtId="164" fontId="36" fillId="22" borderId="12" xfId="0" applyNumberFormat="1" applyFont="1" applyFill="1" applyBorder="1" applyAlignment="1">
      <alignment horizontal="center" vertical="center"/>
    </xf>
    <xf numFmtId="0" fontId="35" fillId="22" borderId="18" xfId="0" applyFont="1" applyFill="1" applyBorder="1" applyAlignment="1">
      <alignment vertical="center"/>
    </xf>
    <xf numFmtId="0" fontId="35" fillId="22" borderId="18" xfId="0" applyFont="1" applyFill="1" applyBorder="1" applyAlignment="1">
      <alignment horizontal="center" vertical="center"/>
    </xf>
    <xf numFmtId="0" fontId="36" fillId="18" borderId="12" xfId="0" applyFont="1" applyFill="1" applyBorder="1" applyAlignment="1">
      <alignment horizontal="center" vertical="top"/>
    </xf>
    <xf numFmtId="164" fontId="36" fillId="24" borderId="12" xfId="0" applyNumberFormat="1" applyFont="1" applyFill="1" applyBorder="1" applyAlignment="1">
      <alignment horizontal="center" vertical="top"/>
    </xf>
    <xf numFmtId="49" fontId="2" fillId="0" borderId="12" xfId="0" applyNumberFormat="1" applyFont="1" applyFill="1" applyBorder="1" applyAlignment="1">
      <alignment horizontal="center" vertical="top" wrapText="1"/>
    </xf>
    <xf numFmtId="0" fontId="8" fillId="7" borderId="12" xfId="0" applyFont="1" applyFill="1" applyBorder="1" applyAlignment="1">
      <alignment horizontal="left" vertical="top"/>
    </xf>
    <xf numFmtId="164" fontId="2" fillId="29" borderId="12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center"/>
    </xf>
    <xf numFmtId="164" fontId="2" fillId="21" borderId="12" xfId="0" applyNumberFormat="1" applyFont="1" applyFill="1" applyBorder="1" applyAlignment="1">
      <alignment horizontal="center" vertical="top"/>
    </xf>
    <xf numFmtId="0" fontId="8" fillId="22" borderId="12" xfId="0" applyFont="1" applyFill="1" applyBorder="1" applyAlignment="1">
      <alignment horizontal="center" vertical="top"/>
    </xf>
    <xf numFmtId="49" fontId="8" fillId="17" borderId="12" xfId="0" applyNumberFormat="1" applyFont="1" applyFill="1" applyBorder="1" applyAlignment="1">
      <alignment horizontal="center" vertical="top"/>
    </xf>
    <xf numFmtId="164" fontId="8" fillId="17" borderId="12" xfId="0" applyNumberFormat="1" applyFont="1" applyFill="1" applyBorder="1" applyAlignment="1">
      <alignment horizontal="center" vertical="top"/>
    </xf>
    <xf numFmtId="0" fontId="33" fillId="0" borderId="0" xfId="0" applyFont="1"/>
    <xf numFmtId="0" fontId="2" fillId="0" borderId="0" xfId="0" applyFont="1" applyBorder="1"/>
    <xf numFmtId="0" fontId="2" fillId="0" borderId="12" xfId="0" applyFont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horizontal="center" vertical="center"/>
    </xf>
    <xf numFmtId="0" fontId="8" fillId="25" borderId="12" xfId="0" applyFont="1" applyFill="1" applyBorder="1" applyAlignment="1">
      <alignment horizontal="center" vertical="center"/>
    </xf>
    <xf numFmtId="164" fontId="8" fillId="25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top"/>
    </xf>
    <xf numFmtId="164" fontId="8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top"/>
    </xf>
    <xf numFmtId="164" fontId="35" fillId="22" borderId="15" xfId="0" applyNumberFormat="1" applyFont="1" applyFill="1" applyBorder="1" applyAlignment="1">
      <alignment horizontal="center" vertical="top" wrapText="1"/>
    </xf>
    <xf numFmtId="164" fontId="35" fillId="28" borderId="15" xfId="0" applyNumberFormat="1" applyFont="1" applyFill="1" applyBorder="1" applyAlignment="1">
      <alignment horizontal="center" vertical="top" wrapText="1"/>
    </xf>
    <xf numFmtId="164" fontId="2" fillId="22" borderId="15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0" fontId="2" fillId="21" borderId="12" xfId="0" applyFont="1" applyFill="1" applyBorder="1" applyAlignment="1">
      <alignment horizontal="center" vertical="top"/>
    </xf>
    <xf numFmtId="164" fontId="8" fillId="25" borderId="22" xfId="0" applyNumberFormat="1" applyFont="1" applyFill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8" fillId="34" borderId="22" xfId="0" applyNumberFormat="1" applyFont="1" applyFill="1" applyBorder="1" applyAlignment="1">
      <alignment horizontal="center" vertical="center"/>
    </xf>
    <xf numFmtId="164" fontId="2" fillId="22" borderId="25" xfId="0" applyNumberFormat="1" applyFont="1" applyFill="1" applyBorder="1" applyAlignment="1">
      <alignment horizontal="center" vertical="top"/>
    </xf>
    <xf numFmtId="0" fontId="33" fillId="0" borderId="24" xfId="0" applyFont="1" applyBorder="1"/>
    <xf numFmtId="0" fontId="8" fillId="25" borderId="26" xfId="0" applyFont="1" applyFill="1" applyBorder="1" applyAlignment="1">
      <alignment horizontal="center" vertical="center"/>
    </xf>
    <xf numFmtId="164" fontId="8" fillId="25" borderId="0" xfId="0" applyNumberFormat="1" applyFont="1" applyFill="1" applyBorder="1" applyAlignment="1">
      <alignment vertical="center"/>
    </xf>
    <xf numFmtId="0" fontId="1" fillId="0" borderId="24" xfId="0" applyFont="1" applyBorder="1" applyAlignment="1">
      <alignment horizontal="center" vertical="top"/>
    </xf>
    <xf numFmtId="0" fontId="8" fillId="25" borderId="25" xfId="0" applyFont="1" applyFill="1" applyBorder="1" applyAlignment="1">
      <alignment horizontal="center" vertical="center"/>
    </xf>
    <xf numFmtId="0" fontId="1" fillId="25" borderId="29" xfId="0" applyFont="1" applyFill="1" applyBorder="1" applyAlignment="1">
      <alignment horizontal="center" vertical="top"/>
    </xf>
    <xf numFmtId="164" fontId="8" fillId="34" borderId="23" xfId="0" applyNumberFormat="1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164" fontId="8" fillId="34" borderId="12" xfId="0" applyNumberFormat="1" applyFont="1" applyFill="1" applyBorder="1" applyAlignment="1">
      <alignment horizontal="center" vertical="center"/>
    </xf>
    <xf numFmtId="0" fontId="38" fillId="0" borderId="0" xfId="0" applyFont="1" applyFill="1" applyBorder="1"/>
    <xf numFmtId="0" fontId="42" fillId="0" borderId="0" xfId="0" applyFont="1" applyFill="1" applyBorder="1" applyAlignment="1">
      <alignment horizontal="center" vertical="center"/>
    </xf>
    <xf numFmtId="164" fontId="42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/>
    <xf numFmtId="0" fontId="44" fillId="0" borderId="0" xfId="0" applyFont="1" applyFill="1" applyBorder="1"/>
    <xf numFmtId="0" fontId="44" fillId="0" borderId="0" xfId="0" applyFont="1" applyFill="1"/>
    <xf numFmtId="0" fontId="4" fillId="0" borderId="2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horizontal="center" vertical="top"/>
    </xf>
    <xf numFmtId="0" fontId="8" fillId="22" borderId="15" xfId="0" applyFont="1" applyFill="1" applyBorder="1" applyAlignment="1">
      <alignment horizontal="center" vertical="top" wrapText="1"/>
    </xf>
    <xf numFmtId="164" fontId="2" fillId="22" borderId="15" xfId="0" applyNumberFormat="1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2" xfId="0" applyNumberFormat="1" applyFont="1" applyFill="1" applyBorder="1" applyAlignment="1">
      <alignment horizontal="center" vertical="top"/>
    </xf>
    <xf numFmtId="0" fontId="8" fillId="22" borderId="12" xfId="0" applyFont="1" applyFill="1" applyBorder="1" applyAlignment="1">
      <alignment horizontal="center" vertical="top" wrapText="1"/>
    </xf>
    <xf numFmtId="0" fontId="8" fillId="26" borderId="12" xfId="0" applyFont="1" applyFill="1" applyBorder="1" applyAlignment="1">
      <alignment horizontal="center" vertical="top" wrapText="1"/>
    </xf>
    <xf numFmtId="164" fontId="35" fillId="21" borderId="12" xfId="0" applyNumberFormat="1" applyFont="1" applyFill="1" applyBorder="1" applyAlignment="1">
      <alignment horizontal="center" vertical="top" wrapText="1"/>
    </xf>
    <xf numFmtId="164" fontId="2" fillId="26" borderId="12" xfId="0" applyNumberFormat="1" applyFont="1" applyFill="1" applyBorder="1" applyAlignment="1">
      <alignment horizontal="center" vertical="top"/>
    </xf>
    <xf numFmtId="164" fontId="2" fillId="26" borderId="12" xfId="0" applyNumberFormat="1" applyFont="1" applyFill="1" applyBorder="1" applyAlignment="1">
      <alignment horizontal="center" vertical="top" wrapText="1"/>
    </xf>
    <xf numFmtId="164" fontId="2" fillId="30" borderId="12" xfId="0" applyNumberFormat="1" applyFont="1" applyFill="1" applyBorder="1" applyAlignment="1">
      <alignment horizontal="center" vertical="top"/>
    </xf>
    <xf numFmtId="164" fontId="2" fillId="25" borderId="12" xfId="0" applyNumberFormat="1" applyFont="1" applyFill="1" applyBorder="1" applyAlignment="1">
      <alignment horizontal="center" vertical="center"/>
    </xf>
    <xf numFmtId="0" fontId="2" fillId="25" borderId="12" xfId="0" applyFont="1" applyFill="1" applyBorder="1" applyAlignment="1">
      <alignment horizontal="center" vertical="center"/>
    </xf>
    <xf numFmtId="164" fontId="2" fillId="25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0" xfId="0" applyFont="1" applyBorder="1" applyAlignment="1">
      <alignment horizontal="right" vertical="top"/>
    </xf>
    <xf numFmtId="0" fontId="33" fillId="0" borderId="0" xfId="0" applyFont="1" applyBorder="1" applyAlignment="1">
      <alignment vertical="top"/>
    </xf>
    <xf numFmtId="0" fontId="33" fillId="0" borderId="0" xfId="0" applyFont="1" applyBorder="1" applyAlignment="1">
      <alignment horizontal="center" vertical="top"/>
    </xf>
    <xf numFmtId="0" fontId="33" fillId="0" borderId="0" xfId="0" applyFont="1" applyBorder="1"/>
    <xf numFmtId="0" fontId="30" fillId="0" borderId="0" xfId="0" applyFont="1" applyFill="1" applyBorder="1" applyAlignment="1">
      <alignment horizontal="center" vertical="top" wrapText="1"/>
    </xf>
    <xf numFmtId="14" fontId="6" fillId="0" borderId="0" xfId="0" applyNumberFormat="1" applyFont="1" applyAlignment="1">
      <alignment horizontal="left" vertical="center"/>
    </xf>
    <xf numFmtId="0" fontId="30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164" fontId="2" fillId="33" borderId="22" xfId="0" applyNumberFormat="1" applyFont="1" applyFill="1" applyBorder="1" applyAlignment="1">
      <alignment horizontal="center" vertical="top" wrapText="1"/>
    </xf>
    <xf numFmtId="164" fontId="2" fillId="33" borderId="23" xfId="0" applyNumberFormat="1" applyFont="1" applyFill="1" applyBorder="1" applyAlignment="1">
      <alignment horizontal="center" vertical="top" wrapText="1"/>
    </xf>
    <xf numFmtId="164" fontId="2" fillId="33" borderId="24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vertical="top" wrapText="1"/>
    </xf>
    <xf numFmtId="0" fontId="8" fillId="19" borderId="12" xfId="0" applyFont="1" applyFill="1" applyBorder="1" applyAlignment="1">
      <alignment horizontal="left" vertical="top" wrapText="1"/>
    </xf>
    <xf numFmtId="0" fontId="2" fillId="22" borderId="12" xfId="0" applyFont="1" applyFill="1" applyBorder="1" applyAlignment="1">
      <alignment horizontal="left" vertical="top" wrapText="1"/>
    </xf>
    <xf numFmtId="164" fontId="8" fillId="18" borderId="22" xfId="0" applyNumberFormat="1" applyFont="1" applyFill="1" applyBorder="1" applyAlignment="1">
      <alignment horizontal="center" vertical="top"/>
    </xf>
    <xf numFmtId="164" fontId="8" fillId="18" borderId="23" xfId="0" applyNumberFormat="1" applyFont="1" applyFill="1" applyBorder="1" applyAlignment="1">
      <alignment horizontal="center" vertical="top"/>
    </xf>
    <xf numFmtId="164" fontId="8" fillId="18" borderId="24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right" vertical="top"/>
    </xf>
    <xf numFmtId="164" fontId="2" fillId="22" borderId="15" xfId="0" applyNumberFormat="1" applyFont="1" applyFill="1" applyBorder="1" applyAlignment="1">
      <alignment horizontal="center" vertical="top"/>
    </xf>
    <xf numFmtId="164" fontId="2" fillId="22" borderId="18" xfId="0" applyNumberFormat="1" applyFont="1" applyFill="1" applyBorder="1" applyAlignment="1">
      <alignment horizontal="center" vertical="top"/>
    </xf>
    <xf numFmtId="49" fontId="8" fillId="0" borderId="12" xfId="0" applyNumberFormat="1" applyFont="1" applyBorder="1" applyAlignment="1">
      <alignment horizontal="center" vertical="top"/>
    </xf>
    <xf numFmtId="164" fontId="8" fillId="24" borderId="12" xfId="0" applyNumberFormat="1" applyFont="1" applyFill="1" applyBorder="1" applyAlignment="1">
      <alignment horizontal="center" vertical="top"/>
    </xf>
    <xf numFmtId="0" fontId="2" fillId="7" borderId="12" xfId="0" applyFont="1" applyFill="1" applyBorder="1" applyAlignment="1">
      <alignment vertical="top"/>
    </xf>
    <xf numFmtId="49" fontId="8" fillId="19" borderId="15" xfId="0" applyNumberFormat="1" applyFont="1" applyFill="1" applyBorder="1" applyAlignment="1">
      <alignment horizontal="center" vertical="top"/>
    </xf>
    <xf numFmtId="49" fontId="8" fillId="19" borderId="19" xfId="0" applyNumberFormat="1" applyFont="1" applyFill="1" applyBorder="1" applyAlignment="1">
      <alignment horizontal="center" vertical="top"/>
    </xf>
    <xf numFmtId="49" fontId="8" fillId="19" borderId="18" xfId="0" applyNumberFormat="1" applyFont="1" applyFill="1" applyBorder="1" applyAlignment="1">
      <alignment horizontal="center" vertical="top"/>
    </xf>
    <xf numFmtId="0" fontId="8" fillId="19" borderId="22" xfId="0" applyFont="1" applyFill="1" applyBorder="1" applyAlignment="1">
      <alignment horizontal="left" vertical="top" wrapText="1"/>
    </xf>
    <xf numFmtId="0" fontId="8" fillId="19" borderId="23" xfId="0" applyFont="1" applyFill="1" applyBorder="1" applyAlignment="1">
      <alignment horizontal="left" vertical="top" wrapText="1"/>
    </xf>
    <xf numFmtId="0" fontId="8" fillId="19" borderId="24" xfId="0" applyFont="1" applyFill="1" applyBorder="1" applyAlignment="1">
      <alignment horizontal="left" vertical="top" wrapText="1"/>
    </xf>
    <xf numFmtId="164" fontId="2" fillId="29" borderId="15" xfId="0" applyNumberFormat="1" applyFont="1" applyFill="1" applyBorder="1" applyAlignment="1">
      <alignment horizontal="center" vertical="top"/>
    </xf>
    <xf numFmtId="164" fontId="2" fillId="29" borderId="18" xfId="0" applyNumberFormat="1" applyFont="1" applyFill="1" applyBorder="1" applyAlignment="1">
      <alignment horizontal="center" vertical="top"/>
    </xf>
    <xf numFmtId="0" fontId="8" fillId="7" borderId="22" xfId="0" applyFont="1" applyFill="1" applyBorder="1" applyAlignment="1">
      <alignment horizontal="left" vertical="top"/>
    </xf>
    <xf numFmtId="0" fontId="8" fillId="7" borderId="23" xfId="0" applyFont="1" applyFill="1" applyBorder="1" applyAlignment="1">
      <alignment horizontal="left" vertical="top"/>
    </xf>
    <xf numFmtId="0" fontId="8" fillId="7" borderId="24" xfId="0" applyFont="1" applyFill="1" applyBorder="1" applyAlignment="1">
      <alignment horizontal="left" vertical="top"/>
    </xf>
    <xf numFmtId="0" fontId="2" fillId="19" borderId="12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center" vertical="top"/>
    </xf>
    <xf numFmtId="0" fontId="40" fillId="24" borderId="22" xfId="0" applyFont="1" applyFill="1" applyBorder="1" applyAlignment="1">
      <alignment horizontal="center"/>
    </xf>
    <xf numFmtId="0" fontId="40" fillId="24" borderId="23" xfId="0" applyFont="1" applyFill="1" applyBorder="1" applyAlignment="1">
      <alignment horizontal="center"/>
    </xf>
    <xf numFmtId="0" fontId="40" fillId="24" borderId="24" xfId="0" applyFont="1" applyFill="1" applyBorder="1" applyAlignment="1">
      <alignment horizontal="center"/>
    </xf>
    <xf numFmtId="49" fontId="2" fillId="26" borderId="15" xfId="0" applyNumberFormat="1" applyFont="1" applyFill="1" applyBorder="1" applyAlignment="1">
      <alignment horizontal="center" vertical="top"/>
    </xf>
    <xf numFmtId="49" fontId="2" fillId="26" borderId="19" xfId="0" applyNumberFormat="1" applyFont="1" applyFill="1" applyBorder="1" applyAlignment="1">
      <alignment horizontal="center" vertical="top"/>
    </xf>
    <xf numFmtId="49" fontId="2" fillId="26" borderId="18" xfId="0" applyNumberFormat="1" applyFont="1" applyFill="1" applyBorder="1" applyAlignment="1">
      <alignment horizontal="center" vertical="top"/>
    </xf>
    <xf numFmtId="164" fontId="2" fillId="23" borderId="15" xfId="0" applyNumberFormat="1" applyFont="1" applyFill="1" applyBorder="1" applyAlignment="1">
      <alignment horizontal="center" vertical="top"/>
    </xf>
    <xf numFmtId="164" fontId="2" fillId="23" borderId="18" xfId="0" applyNumberFormat="1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0" fontId="2" fillId="22" borderId="12" xfId="0" applyFont="1" applyFill="1" applyBorder="1" applyAlignment="1">
      <alignment horizontal="justify" vertical="top" wrapText="1"/>
    </xf>
    <xf numFmtId="49" fontId="2" fillId="0" borderId="12" xfId="0" applyNumberFormat="1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41" fillId="0" borderId="12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top"/>
    </xf>
    <xf numFmtId="0" fontId="8" fillId="7" borderId="12" xfId="0" applyFont="1" applyFill="1" applyBorder="1" applyAlignment="1">
      <alignment vertical="top" wrapText="1"/>
    </xf>
    <xf numFmtId="49" fontId="8" fillId="7" borderId="12" xfId="0" applyNumberFormat="1" applyFont="1" applyFill="1" applyBorder="1" applyAlignment="1">
      <alignment horizontal="right" vertical="top"/>
    </xf>
    <xf numFmtId="0" fontId="2" fillId="7" borderId="12" xfId="0" applyFont="1" applyFill="1" applyBorder="1" applyAlignment="1">
      <alignment vertical="top" wrapText="1"/>
    </xf>
    <xf numFmtId="164" fontId="2" fillId="0" borderId="22" xfId="0" applyNumberFormat="1" applyFont="1" applyFill="1" applyBorder="1" applyAlignment="1">
      <alignment horizontal="center" vertical="top" wrapText="1"/>
    </xf>
    <xf numFmtId="164" fontId="2" fillId="0" borderId="23" xfId="0" applyNumberFormat="1" applyFont="1" applyFill="1" applyBorder="1" applyAlignment="1">
      <alignment horizontal="center" vertical="top" wrapText="1"/>
    </xf>
    <xf numFmtId="164" fontId="2" fillId="0" borderId="24" xfId="0" applyNumberFormat="1" applyFont="1" applyFill="1" applyBorder="1" applyAlignment="1">
      <alignment horizontal="center" vertical="top" wrapText="1"/>
    </xf>
    <xf numFmtId="0" fontId="2" fillId="17" borderId="12" xfId="0" applyFont="1" applyFill="1" applyBorder="1" applyAlignment="1">
      <alignment horizontal="center" vertical="top"/>
    </xf>
    <xf numFmtId="164" fontId="2" fillId="23" borderId="19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29" borderId="19" xfId="0" applyNumberFormat="1" applyFont="1" applyFill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center" textRotation="90" wrapText="1"/>
    </xf>
    <xf numFmtId="49" fontId="2" fillId="0" borderId="19" xfId="0" applyNumberFormat="1" applyFont="1" applyBorder="1" applyAlignment="1">
      <alignment horizontal="center" vertical="center" textRotation="90" wrapText="1"/>
    </xf>
    <xf numFmtId="49" fontId="2" fillId="0" borderId="18" xfId="0" applyNumberFormat="1" applyFont="1" applyBorder="1" applyAlignment="1">
      <alignment horizontal="center" vertical="center" textRotation="90" wrapText="1"/>
    </xf>
    <xf numFmtId="0" fontId="2" fillId="7" borderId="12" xfId="0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19" xfId="0" applyNumberFormat="1" applyFont="1" applyBorder="1" applyAlignment="1">
      <alignment horizontal="center" vertical="top"/>
    </xf>
    <xf numFmtId="0" fontId="33" fillId="18" borderId="12" xfId="0" applyFont="1" applyFill="1" applyBorder="1"/>
    <xf numFmtId="0" fontId="35" fillId="22" borderId="12" xfId="0" applyFont="1" applyFill="1" applyBorder="1" applyAlignment="1">
      <alignment horizontal="left" vertical="top" wrapText="1"/>
    </xf>
    <xf numFmtId="0" fontId="38" fillId="22" borderId="12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/>
    </xf>
    <xf numFmtId="0" fontId="8" fillId="0" borderId="19" xfId="0" applyFont="1" applyBorder="1" applyAlignment="1">
      <alignment horizontal="center" vertical="top"/>
    </xf>
    <xf numFmtId="164" fontId="8" fillId="26" borderId="15" xfId="0" applyNumberFormat="1" applyFont="1" applyFill="1" applyBorder="1" applyAlignment="1">
      <alignment horizontal="center" vertical="top"/>
    </xf>
    <xf numFmtId="164" fontId="8" fillId="26" borderId="19" xfId="0" applyNumberFormat="1" applyFont="1" applyFill="1" applyBorder="1" applyAlignment="1">
      <alignment horizontal="center" vertical="top"/>
    </xf>
    <xf numFmtId="164" fontId="8" fillId="26" borderId="18" xfId="0" applyNumberFormat="1" applyFont="1" applyFill="1" applyBorder="1" applyAlignment="1">
      <alignment horizontal="center" vertical="top"/>
    </xf>
    <xf numFmtId="164" fontId="2" fillId="26" borderId="15" xfId="0" applyNumberFormat="1" applyFont="1" applyFill="1" applyBorder="1" applyAlignment="1">
      <alignment horizontal="left" vertical="top" wrapText="1"/>
    </xf>
    <xf numFmtId="164" fontId="2" fillId="26" borderId="19" xfId="0" applyNumberFormat="1" applyFont="1" applyFill="1" applyBorder="1" applyAlignment="1">
      <alignment horizontal="left" vertical="top" wrapText="1"/>
    </xf>
    <xf numFmtId="164" fontId="2" fillId="26" borderId="18" xfId="0" applyNumberFormat="1" applyFont="1" applyFill="1" applyBorder="1" applyAlignment="1">
      <alignment horizontal="left" vertical="top" wrapText="1"/>
    </xf>
    <xf numFmtId="49" fontId="8" fillId="0" borderId="15" xfId="0" applyNumberFormat="1" applyFont="1" applyBorder="1" applyAlignment="1">
      <alignment horizontal="center" vertical="top"/>
    </xf>
    <xf numFmtId="49" fontId="8" fillId="0" borderId="19" xfId="0" applyNumberFormat="1" applyFont="1" applyBorder="1" applyAlignment="1">
      <alignment horizontal="center" vertical="top"/>
    </xf>
    <xf numFmtId="49" fontId="8" fillId="0" borderId="18" xfId="0" applyNumberFormat="1" applyFont="1" applyBorder="1" applyAlignment="1">
      <alignment horizontal="center" vertical="top"/>
    </xf>
    <xf numFmtId="49" fontId="2" fillId="22" borderId="15" xfId="0" applyNumberFormat="1" applyFont="1" applyFill="1" applyBorder="1" applyAlignment="1">
      <alignment horizontal="center" vertical="top" wrapText="1"/>
    </xf>
    <xf numFmtId="49" fontId="2" fillId="22" borderId="19" xfId="0" applyNumberFormat="1" applyFont="1" applyFill="1" applyBorder="1" applyAlignment="1">
      <alignment horizontal="center" vertical="top" wrapText="1"/>
    </xf>
    <xf numFmtId="49" fontId="2" fillId="22" borderId="18" xfId="0" applyNumberFormat="1" applyFont="1" applyFill="1" applyBorder="1" applyAlignment="1">
      <alignment horizontal="center" vertical="top" wrapText="1"/>
    </xf>
    <xf numFmtId="0" fontId="2" fillId="22" borderId="15" xfId="0" applyFont="1" applyFill="1" applyBorder="1" applyAlignment="1">
      <alignment horizontal="center" vertical="center" wrapText="1"/>
    </xf>
    <xf numFmtId="0" fontId="2" fillId="22" borderId="18" xfId="0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top"/>
    </xf>
    <xf numFmtId="49" fontId="2" fillId="22" borderId="12" xfId="0" applyNumberFormat="1" applyFont="1" applyFill="1" applyBorder="1" applyAlignment="1">
      <alignment horizontal="center" vertical="center"/>
    </xf>
    <xf numFmtId="165" fontId="2" fillId="20" borderId="12" xfId="39" applyFont="1" applyFill="1" applyBorder="1" applyAlignment="1" applyProtection="1">
      <alignment horizontal="left" vertical="center" wrapText="1"/>
    </xf>
    <xf numFmtId="49" fontId="2" fillId="0" borderId="12" xfId="0" applyNumberFormat="1" applyFont="1" applyBorder="1" applyAlignment="1">
      <alignment horizontal="center" vertical="center" textRotation="90" wrapText="1"/>
    </xf>
    <xf numFmtId="164" fontId="8" fillId="9" borderId="12" xfId="0" applyNumberFormat="1" applyFont="1" applyFill="1" applyBorder="1" applyAlignment="1">
      <alignment horizontal="center" vertical="top"/>
    </xf>
    <xf numFmtId="0" fontId="31" fillId="0" borderId="12" xfId="0" applyFont="1" applyFill="1" applyBorder="1" applyAlignment="1">
      <alignment horizontal="left" vertical="top" wrapText="1"/>
    </xf>
    <xf numFmtId="49" fontId="8" fillId="19" borderId="12" xfId="0" applyNumberFormat="1" applyFont="1" applyFill="1" applyBorder="1" applyAlignment="1">
      <alignment horizontal="right" vertical="center"/>
    </xf>
    <xf numFmtId="49" fontId="8" fillId="19" borderId="22" xfId="0" applyNumberFormat="1" applyFont="1" applyFill="1" applyBorder="1" applyAlignment="1">
      <alignment horizontal="left" vertical="top"/>
    </xf>
    <xf numFmtId="49" fontId="8" fillId="19" borderId="23" xfId="0" applyNumberFormat="1" applyFont="1" applyFill="1" applyBorder="1" applyAlignment="1">
      <alignment horizontal="left" vertical="top"/>
    </xf>
    <xf numFmtId="49" fontId="8" fillId="19" borderId="24" xfId="0" applyNumberFormat="1" applyFont="1" applyFill="1" applyBorder="1" applyAlignment="1">
      <alignment horizontal="left" vertical="top"/>
    </xf>
    <xf numFmtId="49" fontId="2" fillId="19" borderId="12" xfId="0" applyNumberFormat="1" applyFont="1" applyFill="1" applyBorder="1" applyAlignment="1">
      <alignment vertical="top" wrapText="1"/>
    </xf>
    <xf numFmtId="165" fontId="2" fillId="9" borderId="12" xfId="39" applyFont="1" applyFill="1" applyBorder="1" applyAlignment="1" applyProtection="1">
      <alignment horizontal="left" vertical="center" wrapText="1"/>
    </xf>
    <xf numFmtId="164" fontId="8" fillId="9" borderId="22" xfId="0" applyNumberFormat="1" applyFont="1" applyFill="1" applyBorder="1" applyAlignment="1">
      <alignment horizontal="center" vertical="top"/>
    </xf>
    <xf numFmtId="164" fontId="8" fillId="9" borderId="23" xfId="0" applyNumberFormat="1" applyFont="1" applyFill="1" applyBorder="1" applyAlignment="1">
      <alignment horizontal="center" vertical="top"/>
    </xf>
    <xf numFmtId="164" fontId="8" fillId="9" borderId="24" xfId="0" applyNumberFormat="1" applyFont="1" applyFill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textRotation="90" wrapText="1"/>
    </xf>
    <xf numFmtId="0" fontId="2" fillId="0" borderId="12" xfId="0" applyFont="1" applyBorder="1" applyAlignment="1">
      <alignment horizontal="center" vertical="top" wrapText="1"/>
    </xf>
    <xf numFmtId="49" fontId="8" fillId="12" borderId="14" xfId="0" applyNumberFormat="1" applyFont="1" applyFill="1" applyBorder="1" applyAlignment="1">
      <alignment horizontal="left" vertical="top" wrapText="1"/>
    </xf>
    <xf numFmtId="0" fontId="8" fillId="17" borderId="12" xfId="0" applyFont="1" applyFill="1" applyBorder="1" applyAlignment="1">
      <alignment horizontal="left" vertical="top" wrapText="1"/>
    </xf>
    <xf numFmtId="0" fontId="8" fillId="7" borderId="12" xfId="0" applyFont="1" applyFill="1" applyBorder="1" applyAlignment="1">
      <alignment horizontal="left" vertical="top"/>
    </xf>
    <xf numFmtId="0" fontId="31" fillId="0" borderId="15" xfId="0" applyFont="1" applyFill="1" applyBorder="1" applyAlignment="1">
      <alignment horizontal="center" vertical="center" textRotation="90" wrapText="1"/>
    </xf>
    <xf numFmtId="0" fontId="31" fillId="0" borderId="19" xfId="0" applyFont="1" applyFill="1" applyBorder="1" applyAlignment="1">
      <alignment horizontal="center" vertical="center" textRotation="90" wrapText="1"/>
    </xf>
    <xf numFmtId="0" fontId="31" fillId="0" borderId="18" xfId="0" applyFont="1" applyFill="1" applyBorder="1" applyAlignment="1">
      <alignment horizontal="center" vertical="center" textRotation="90" wrapText="1"/>
    </xf>
    <xf numFmtId="164" fontId="2" fillId="22" borderId="12" xfId="0" applyNumberFormat="1" applyFont="1" applyFill="1" applyBorder="1" applyAlignment="1">
      <alignment horizontal="center" vertical="top"/>
    </xf>
    <xf numFmtId="164" fontId="2" fillId="22" borderId="14" xfId="0" applyNumberFormat="1" applyFont="1" applyFill="1" applyBorder="1" applyAlignment="1">
      <alignment horizontal="center" vertical="top" wrapText="1"/>
    </xf>
    <xf numFmtId="164" fontId="2" fillId="21" borderId="12" xfId="0" applyNumberFormat="1" applyFont="1" applyFill="1" applyBorder="1" applyAlignment="1">
      <alignment horizontal="center" vertical="top"/>
    </xf>
    <xf numFmtId="164" fontId="35" fillId="26" borderId="15" xfId="0" applyNumberFormat="1" applyFont="1" applyFill="1" applyBorder="1" applyAlignment="1">
      <alignment horizontal="center" vertical="top"/>
    </xf>
    <xf numFmtId="164" fontId="35" fillId="26" borderId="18" xfId="0" applyNumberFormat="1" applyFont="1" applyFill="1" applyBorder="1" applyAlignment="1">
      <alignment horizontal="center" vertical="top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164" fontId="2" fillId="0" borderId="12" xfId="0" applyNumberFormat="1" applyFont="1" applyFill="1" applyBorder="1" applyAlignment="1">
      <alignment horizontal="left" vertical="top"/>
    </xf>
    <xf numFmtId="0" fontId="8" fillId="0" borderId="12" xfId="0" applyFont="1" applyBorder="1" applyAlignment="1">
      <alignment horizontal="center" vertical="top"/>
    </xf>
    <xf numFmtId="164" fontId="2" fillId="28" borderId="21" xfId="0" applyNumberFormat="1" applyFont="1" applyFill="1" applyBorder="1" applyAlignment="1">
      <alignment horizontal="center" vertical="top" wrapText="1"/>
    </xf>
    <xf numFmtId="164" fontId="2" fillId="28" borderId="27" xfId="0" applyNumberFormat="1" applyFont="1" applyFill="1" applyBorder="1" applyAlignment="1">
      <alignment horizontal="center" vertical="top" wrapText="1"/>
    </xf>
    <xf numFmtId="164" fontId="2" fillId="22" borderId="19" xfId="0" applyNumberFormat="1" applyFont="1" applyFill="1" applyBorder="1" applyAlignment="1">
      <alignment horizontal="center" vertical="top"/>
    </xf>
    <xf numFmtId="0" fontId="2" fillId="0" borderId="17" xfId="0" applyFont="1" applyBorder="1" applyAlignment="1">
      <alignment horizontal="right" vertical="top"/>
    </xf>
    <xf numFmtId="0" fontId="31" fillId="0" borderId="12" xfId="0" applyFont="1" applyFill="1" applyBorder="1" applyAlignment="1">
      <alignment horizontal="center" vertical="center" textRotation="90" wrapText="1"/>
    </xf>
    <xf numFmtId="0" fontId="31" fillId="0" borderId="12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164" fontId="35" fillId="22" borderId="15" xfId="0" applyNumberFormat="1" applyFont="1" applyFill="1" applyBorder="1" applyAlignment="1">
      <alignment horizontal="center" vertical="top" wrapText="1"/>
    </xf>
    <xf numFmtId="164" fontId="35" fillId="22" borderId="19" xfId="0" applyNumberFormat="1" applyFont="1" applyFill="1" applyBorder="1" applyAlignment="1">
      <alignment horizontal="center" vertical="top" wrapText="1"/>
    </xf>
    <xf numFmtId="164" fontId="35" fillId="22" borderId="18" xfId="0" applyNumberFormat="1" applyFont="1" applyFill="1" applyBorder="1" applyAlignment="1">
      <alignment horizontal="center" vertical="top" wrapText="1"/>
    </xf>
    <xf numFmtId="164" fontId="2" fillId="22" borderId="15" xfId="0" applyNumberFormat="1" applyFont="1" applyFill="1" applyBorder="1" applyAlignment="1">
      <alignment horizontal="center" vertical="top" wrapText="1"/>
    </xf>
    <xf numFmtId="164" fontId="2" fillId="22" borderId="19" xfId="0" applyNumberFormat="1" applyFont="1" applyFill="1" applyBorder="1" applyAlignment="1">
      <alignment horizontal="center" vertical="top" wrapText="1"/>
    </xf>
    <xf numFmtId="164" fontId="2" fillId="22" borderId="18" xfId="0" applyNumberFormat="1" applyFont="1" applyFill="1" applyBorder="1" applyAlignment="1">
      <alignment horizontal="center" vertical="top" wrapText="1"/>
    </xf>
    <xf numFmtId="164" fontId="2" fillId="28" borderId="15" xfId="0" applyNumberFormat="1" applyFont="1" applyFill="1" applyBorder="1" applyAlignment="1">
      <alignment horizontal="center" vertical="top" wrapText="1"/>
    </xf>
    <xf numFmtId="164" fontId="2" fillId="28" borderId="19" xfId="0" applyNumberFormat="1" applyFont="1" applyFill="1" applyBorder="1" applyAlignment="1">
      <alignment horizontal="center" vertical="top" wrapText="1"/>
    </xf>
    <xf numFmtId="164" fontId="2" fillId="28" borderId="18" xfId="0" applyNumberFormat="1" applyFont="1" applyFill="1" applyBorder="1" applyAlignment="1">
      <alignment horizontal="center" vertical="top" wrapText="1"/>
    </xf>
    <xf numFmtId="0" fontId="2" fillId="21" borderId="1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49" fontId="8" fillId="7" borderId="15" xfId="0" applyNumberFormat="1" applyFont="1" applyFill="1" applyBorder="1" applyAlignment="1">
      <alignment horizontal="center" vertical="top"/>
    </xf>
    <xf numFmtId="49" fontId="8" fillId="7" borderId="19" xfId="0" applyNumberFormat="1" applyFont="1" applyFill="1" applyBorder="1" applyAlignment="1">
      <alignment horizontal="center" vertical="top"/>
    </xf>
    <xf numFmtId="49" fontId="8" fillId="7" borderId="18" xfId="0" applyNumberFormat="1" applyFont="1" applyFill="1" applyBorder="1" applyAlignment="1">
      <alignment horizontal="center" vertical="top"/>
    </xf>
    <xf numFmtId="49" fontId="2" fillId="22" borderId="15" xfId="0" applyNumberFormat="1" applyFont="1" applyFill="1" applyBorder="1" applyAlignment="1">
      <alignment horizontal="center" vertical="center"/>
    </xf>
    <xf numFmtId="49" fontId="2" fillId="22" borderId="19" xfId="0" applyNumberFormat="1" applyFont="1" applyFill="1" applyBorder="1" applyAlignment="1">
      <alignment horizontal="center" vertical="center"/>
    </xf>
    <xf numFmtId="49" fontId="2" fillId="22" borderId="18" xfId="0" applyNumberFormat="1" applyFont="1" applyFill="1" applyBorder="1" applyAlignment="1">
      <alignment horizontal="center" vertical="center"/>
    </xf>
    <xf numFmtId="49" fontId="36" fillId="0" borderId="12" xfId="0" applyNumberFormat="1" applyFont="1" applyBorder="1" applyAlignment="1">
      <alignment horizontal="center" vertical="top"/>
    </xf>
    <xf numFmtId="49" fontId="36" fillId="0" borderId="15" xfId="0" applyNumberFormat="1" applyFont="1" applyBorder="1" applyAlignment="1">
      <alignment horizontal="center" vertical="top"/>
    </xf>
    <xf numFmtId="49" fontId="36" fillId="0" borderId="19" xfId="0" applyNumberFormat="1" applyFont="1" applyBorder="1" applyAlignment="1">
      <alignment horizontal="center" vertical="top"/>
    </xf>
    <xf numFmtId="49" fontId="36" fillId="0" borderId="18" xfId="0" applyNumberFormat="1" applyFont="1" applyBorder="1" applyAlignment="1">
      <alignment horizontal="center" vertical="top"/>
    </xf>
    <xf numFmtId="0" fontId="8" fillId="26" borderId="15" xfId="0" applyFont="1" applyFill="1" applyBorder="1" applyAlignment="1">
      <alignment horizontal="center" vertical="top" wrapText="1"/>
    </xf>
    <xf numFmtId="0" fontId="8" fillId="26" borderId="18" xfId="0" applyFont="1" applyFill="1" applyBorder="1" applyAlignment="1">
      <alignment horizontal="center" vertical="top" wrapText="1"/>
    </xf>
    <xf numFmtId="0" fontId="2" fillId="21" borderId="12" xfId="0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center" vertical="top" wrapText="1"/>
    </xf>
    <xf numFmtId="164" fontId="2" fillId="0" borderId="12" xfId="0" applyNumberFormat="1" applyFont="1" applyFill="1" applyBorder="1" applyAlignment="1">
      <alignment horizontal="center" vertical="center"/>
    </xf>
    <xf numFmtId="0" fontId="33" fillId="18" borderId="22" xfId="0" applyFont="1" applyFill="1" applyBorder="1" applyAlignment="1">
      <alignment horizontal="center"/>
    </xf>
    <xf numFmtId="0" fontId="33" fillId="18" borderId="23" xfId="0" applyFont="1" applyFill="1" applyBorder="1" applyAlignment="1">
      <alignment horizontal="center"/>
    </xf>
    <xf numFmtId="0" fontId="33" fillId="18" borderId="24" xfId="0" applyFont="1" applyFill="1" applyBorder="1" applyAlignment="1">
      <alignment horizontal="center"/>
    </xf>
    <xf numFmtId="0" fontId="36" fillId="19" borderId="22" xfId="0" applyFont="1" applyFill="1" applyBorder="1" applyAlignment="1">
      <alignment horizontal="left" vertical="top" wrapText="1"/>
    </xf>
    <xf numFmtId="0" fontId="36" fillId="19" borderId="23" xfId="0" applyFont="1" applyFill="1" applyBorder="1" applyAlignment="1">
      <alignment horizontal="left" vertical="top" wrapText="1"/>
    </xf>
    <xf numFmtId="0" fontId="36" fillId="19" borderId="24" xfId="0" applyFont="1" applyFill="1" applyBorder="1" applyAlignment="1">
      <alignment horizontal="left" vertical="top" wrapText="1"/>
    </xf>
    <xf numFmtId="0" fontId="2" fillId="22" borderId="15" xfId="0" applyFont="1" applyFill="1" applyBorder="1" applyAlignment="1">
      <alignment horizontal="left" vertical="top" wrapText="1"/>
    </xf>
    <xf numFmtId="0" fontId="2" fillId="22" borderId="18" xfId="0" applyFont="1" applyFill="1" applyBorder="1" applyAlignment="1">
      <alignment horizontal="left" vertical="top" wrapText="1"/>
    </xf>
    <xf numFmtId="164" fontId="2" fillId="21" borderId="15" xfId="0" applyNumberFormat="1" applyFont="1" applyFill="1" applyBorder="1" applyAlignment="1">
      <alignment horizontal="center" vertical="top"/>
    </xf>
    <xf numFmtId="164" fontId="2" fillId="21" borderId="19" xfId="0" applyNumberFormat="1" applyFont="1" applyFill="1" applyBorder="1" applyAlignment="1">
      <alignment horizontal="center" vertical="top"/>
    </xf>
    <xf numFmtId="49" fontId="2" fillId="22" borderId="15" xfId="0" applyNumberFormat="1" applyFont="1" applyFill="1" applyBorder="1" applyAlignment="1">
      <alignment horizontal="center" vertical="center" wrapText="1"/>
    </xf>
    <xf numFmtId="49" fontId="2" fillId="22" borderId="19" xfId="0" applyNumberFormat="1" applyFont="1" applyFill="1" applyBorder="1" applyAlignment="1">
      <alignment horizontal="center" vertical="center" wrapText="1"/>
    </xf>
    <xf numFmtId="49" fontId="2" fillId="22" borderId="18" xfId="0" applyNumberFormat="1" applyFont="1" applyFill="1" applyBorder="1" applyAlignment="1">
      <alignment horizontal="center" vertical="center" wrapText="1"/>
    </xf>
    <xf numFmtId="0" fontId="35" fillId="22" borderId="15" xfId="0" applyFont="1" applyFill="1" applyBorder="1" applyAlignment="1">
      <alignment horizontal="left" vertical="top" wrapText="1"/>
    </xf>
    <xf numFmtId="0" fontId="38" fillId="22" borderId="19" xfId="0" applyFont="1" applyFill="1" applyBorder="1" applyAlignment="1">
      <alignment horizontal="left" vertical="top" wrapText="1"/>
    </xf>
    <xf numFmtId="0" fontId="38" fillId="22" borderId="18" xfId="0" applyFont="1" applyFill="1" applyBorder="1" applyAlignment="1">
      <alignment horizontal="left" vertical="top" wrapText="1"/>
    </xf>
    <xf numFmtId="164" fontId="2" fillId="26" borderId="15" xfId="0" applyNumberFormat="1" applyFont="1" applyFill="1" applyBorder="1" applyAlignment="1">
      <alignment horizontal="center" vertical="top"/>
    </xf>
    <xf numFmtId="164" fontId="2" fillId="26" borderId="18" xfId="0" applyNumberFormat="1" applyFont="1" applyFill="1" applyBorder="1" applyAlignment="1">
      <alignment horizontal="center" vertical="top"/>
    </xf>
    <xf numFmtId="164" fontId="36" fillId="26" borderId="15" xfId="0" applyNumberFormat="1" applyFont="1" applyFill="1" applyBorder="1" applyAlignment="1">
      <alignment horizontal="center" vertical="top"/>
    </xf>
    <xf numFmtId="164" fontId="36" fillId="26" borderId="18" xfId="0" applyNumberFormat="1" applyFont="1" applyFill="1" applyBorder="1" applyAlignment="1">
      <alignment horizontal="center" vertical="top"/>
    </xf>
    <xf numFmtId="49" fontId="2" fillId="20" borderId="12" xfId="0" applyNumberFormat="1" applyFont="1" applyFill="1" applyBorder="1" applyAlignment="1">
      <alignment horizontal="center" vertical="top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8" fillId="25" borderId="0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8" fillId="22" borderId="12" xfId="0" applyNumberFormat="1" applyFont="1" applyFill="1" applyBorder="1" applyAlignment="1">
      <alignment horizontal="center" vertical="top"/>
    </xf>
    <xf numFmtId="0" fontId="2" fillId="21" borderId="15" xfId="0" applyFont="1" applyFill="1" applyBorder="1" applyAlignment="1">
      <alignment horizontal="left" vertical="top" wrapText="1"/>
    </xf>
    <xf numFmtId="0" fontId="2" fillId="21" borderId="19" xfId="0" applyFont="1" applyFill="1" applyBorder="1" applyAlignment="1">
      <alignment horizontal="left" vertical="top" wrapText="1"/>
    </xf>
    <xf numFmtId="0" fontId="2" fillId="21" borderId="18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17" borderId="12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justify" vertical="top" wrapText="1"/>
    </xf>
    <xf numFmtId="0" fontId="39" fillId="0" borderId="12" xfId="0" applyFont="1" applyFill="1" applyBorder="1" applyAlignment="1">
      <alignment horizontal="justify" vertical="top" wrapText="1"/>
    </xf>
    <xf numFmtId="49" fontId="36" fillId="31" borderId="15" xfId="0" applyNumberFormat="1" applyFont="1" applyFill="1" applyBorder="1" applyAlignment="1">
      <alignment horizontal="center" vertical="top"/>
    </xf>
    <xf numFmtId="49" fontId="36" fillId="31" borderId="19" xfId="0" applyNumberFormat="1" applyFont="1" applyFill="1" applyBorder="1" applyAlignment="1">
      <alignment horizontal="center" vertical="top"/>
    </xf>
    <xf numFmtId="49" fontId="36" fillId="31" borderId="18" xfId="0" applyNumberFormat="1" applyFont="1" applyFill="1" applyBorder="1" applyAlignment="1">
      <alignment horizontal="center" vertical="top"/>
    </xf>
    <xf numFmtId="0" fontId="39" fillId="22" borderId="12" xfId="0" applyFont="1" applyFill="1" applyBorder="1" applyAlignment="1">
      <alignment horizontal="justify" vertical="top" wrapText="1"/>
    </xf>
    <xf numFmtId="49" fontId="36" fillId="32" borderId="15" xfId="0" applyNumberFormat="1" applyFont="1" applyFill="1" applyBorder="1" applyAlignment="1">
      <alignment horizontal="center" vertical="top"/>
    </xf>
    <xf numFmtId="49" fontId="36" fillId="32" borderId="19" xfId="0" applyNumberFormat="1" applyFont="1" applyFill="1" applyBorder="1" applyAlignment="1">
      <alignment horizontal="center" vertical="top"/>
    </xf>
    <xf numFmtId="49" fontId="36" fillId="32" borderId="18" xfId="0" applyNumberFormat="1" applyFont="1" applyFill="1" applyBorder="1" applyAlignment="1">
      <alignment horizontal="center" vertical="top"/>
    </xf>
    <xf numFmtId="49" fontId="36" fillId="22" borderId="15" xfId="0" applyNumberFormat="1" applyFont="1" applyFill="1" applyBorder="1" applyAlignment="1">
      <alignment horizontal="center" vertical="top"/>
    </xf>
    <xf numFmtId="49" fontId="36" fillId="22" borderId="19" xfId="0" applyNumberFormat="1" applyFont="1" applyFill="1" applyBorder="1" applyAlignment="1">
      <alignment horizontal="center" vertical="top"/>
    </xf>
    <xf numFmtId="49" fontId="36" fillId="22" borderId="18" xfId="0" applyNumberFormat="1" applyFont="1" applyFill="1" applyBorder="1" applyAlignment="1">
      <alignment horizontal="center" vertical="top"/>
    </xf>
    <xf numFmtId="0" fontId="35" fillId="22" borderId="19" xfId="0" applyFont="1" applyFill="1" applyBorder="1" applyAlignment="1">
      <alignment horizontal="left" vertical="top" wrapText="1"/>
    </xf>
    <xf numFmtId="0" fontId="35" fillId="22" borderId="18" xfId="0" applyFont="1" applyFill="1" applyBorder="1" applyAlignment="1">
      <alignment horizontal="left" vertical="top" wrapText="1"/>
    </xf>
    <xf numFmtId="49" fontId="2" fillId="22" borderId="15" xfId="0" applyNumberFormat="1" applyFont="1" applyFill="1" applyBorder="1" applyAlignment="1">
      <alignment horizontal="center" vertical="center" textRotation="90" wrapText="1"/>
    </xf>
    <xf numFmtId="49" fontId="35" fillId="22" borderId="19" xfId="0" applyNumberFormat="1" applyFont="1" applyFill="1" applyBorder="1" applyAlignment="1">
      <alignment horizontal="center" vertical="center" textRotation="90" wrapText="1"/>
    </xf>
    <xf numFmtId="49" fontId="35" fillId="22" borderId="18" xfId="0" applyNumberFormat="1" applyFont="1" applyFill="1" applyBorder="1" applyAlignment="1">
      <alignment horizontal="center" vertical="center" textRotation="90" wrapText="1"/>
    </xf>
    <xf numFmtId="0" fontId="8" fillId="25" borderId="25" xfId="0" applyFont="1" applyFill="1" applyBorder="1" applyAlignment="1">
      <alignment horizontal="left" vertical="center"/>
    </xf>
    <xf numFmtId="0" fontId="8" fillId="25" borderId="28" xfId="0" applyFont="1" applyFill="1" applyBorder="1" applyAlignment="1">
      <alignment horizontal="left" vertical="center"/>
    </xf>
    <xf numFmtId="0" fontId="8" fillId="34" borderId="22" xfId="0" applyFont="1" applyFill="1" applyBorder="1" applyAlignment="1">
      <alignment horizontal="center" vertical="center" wrapText="1"/>
    </xf>
    <xf numFmtId="0" fontId="8" fillId="34" borderId="23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2" xfId="25" applyFont="1" applyBorder="1" applyAlignment="1">
      <alignment horizontal="left" vertical="top" wrapText="1"/>
    </xf>
    <xf numFmtId="0" fontId="2" fillId="0" borderId="24" xfId="25" applyFont="1" applyBorder="1" applyAlignment="1">
      <alignment horizontal="left" vertical="top" wrapText="1"/>
    </xf>
    <xf numFmtId="0" fontId="2" fillId="0" borderId="22" xfId="25" applyFont="1" applyBorder="1" applyAlignment="1">
      <alignment horizontal="center" vertical="center"/>
    </xf>
    <xf numFmtId="0" fontId="2" fillId="0" borderId="24" xfId="25" applyFont="1" applyBorder="1" applyAlignment="1">
      <alignment horizontal="center" vertical="center"/>
    </xf>
    <xf numFmtId="0" fontId="8" fillId="0" borderId="12" xfId="25" applyFont="1" applyBorder="1" applyAlignment="1">
      <alignment horizontal="center" vertical="center"/>
    </xf>
    <xf numFmtId="0" fontId="6" fillId="0" borderId="0" xfId="25" applyFont="1" applyFill="1" applyBorder="1" applyAlignment="1">
      <alignment horizontal="left" vertical="top" wrapText="1"/>
    </xf>
    <xf numFmtId="0" fontId="2" fillId="0" borderId="22" xfId="25" applyFont="1" applyBorder="1" applyAlignment="1">
      <alignment horizontal="left"/>
    </xf>
    <xf numFmtId="0" fontId="2" fillId="0" borderId="24" xfId="25" applyFont="1" applyBorder="1" applyAlignment="1">
      <alignment horizontal="left"/>
    </xf>
    <xf numFmtId="0" fontId="2" fillId="0" borderId="22" xfId="25" applyFont="1" applyBorder="1" applyAlignment="1">
      <alignment horizontal="center" vertical="top" wrapText="1"/>
    </xf>
    <xf numFmtId="0" fontId="2" fillId="0" borderId="24" xfId="25" applyFont="1" applyBorder="1" applyAlignment="1">
      <alignment horizontal="center" vertical="top" wrapText="1"/>
    </xf>
  </cellXfs>
  <cellStyles count="44">
    <cellStyle name="1 antraštė 2" xfId="1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spėjimo tekstas 2" xfId="27"/>
    <cellStyle name="Išvestis 2" xfId="28"/>
    <cellStyle name="Įvestis 2" xfId="29"/>
    <cellStyle name="Neutralus 2" xfId="30"/>
    <cellStyle name="Paryškinimas 1 2" xfId="31"/>
    <cellStyle name="Paryškinimas 2 2" xfId="32"/>
    <cellStyle name="Paryškinimas 3 2" xfId="33"/>
    <cellStyle name="Paryškinimas 4 2" xfId="34"/>
    <cellStyle name="Paryškinimas 5 2" xfId="35"/>
    <cellStyle name="Paryškinimas 6 2" xfId="36"/>
    <cellStyle name="Pastaba 2" xfId="37"/>
    <cellStyle name="Pavadinimas 2" xfId="38"/>
    <cellStyle name="Procentai" xfId="39" builtinId="5"/>
    <cellStyle name="Skaičiavimas 2" xfId="40"/>
    <cellStyle name="Suma 2" xfId="41"/>
    <cellStyle name="Susietas langelis 2" xfId="42"/>
    <cellStyle name="Tikrinimo langelis 2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L284"/>
  <sheetViews>
    <sheetView tabSelected="1" zoomScale="95" zoomScaleNormal="95" zoomScaleSheetLayoutView="75" workbookViewId="0">
      <pane ySplit="15" topLeftCell="A16" activePane="bottomLeft" state="frozen"/>
      <selection pane="bottomLeft" activeCell="AT17" sqref="AT17"/>
    </sheetView>
  </sheetViews>
  <sheetFormatPr defaultColWidth="11.7109375" defaultRowHeight="12.75"/>
  <cols>
    <col min="1" max="2" width="3" style="1" customWidth="1"/>
    <col min="3" max="3" width="2.7109375" style="1" customWidth="1"/>
    <col min="4" max="4" width="24.140625" style="1" customWidth="1"/>
    <col min="5" max="5" width="5.7109375" style="1" customWidth="1"/>
    <col min="6" max="6" width="8.140625" style="1" customWidth="1"/>
    <col min="7" max="7" width="11.7109375" style="1" customWidth="1"/>
    <col min="8" max="8" width="11.42578125" style="1" customWidth="1"/>
    <col min="9" max="9" width="13.140625" style="1" customWidth="1"/>
    <col min="10" max="10" width="12" style="1" customWidth="1"/>
    <col min="11" max="11" width="10.28515625" style="1" customWidth="1"/>
    <col min="12" max="12" width="16.85546875" style="1" customWidth="1"/>
    <col min="13" max="13" width="7.7109375" style="1" customWidth="1"/>
    <col min="14" max="14" width="6.85546875" style="1" customWidth="1"/>
    <col min="15" max="15" width="7" style="1" customWidth="1"/>
    <col min="16" max="29" width="0" style="2" hidden="1" customWidth="1"/>
    <col min="30" max="39" width="0" style="1" hidden="1" customWidth="1"/>
    <col min="40" max="40" width="0.140625" style="40" hidden="1" customWidth="1"/>
    <col min="41" max="41" width="9.85546875" style="1" customWidth="1"/>
    <col min="42" max="244" width="11.7109375" style="1"/>
  </cols>
  <sheetData>
    <row r="1" spans="1:246" ht="15.75">
      <c r="A1" s="241"/>
      <c r="B1" s="241"/>
      <c r="C1" s="241"/>
      <c r="D1" s="241"/>
      <c r="E1" s="242"/>
      <c r="F1" s="242"/>
      <c r="G1" s="241"/>
      <c r="H1" s="241"/>
      <c r="I1" s="241"/>
      <c r="J1" s="241"/>
      <c r="K1" s="241"/>
      <c r="L1" s="245" t="s">
        <v>253</v>
      </c>
      <c r="M1" s="245"/>
      <c r="N1" s="245"/>
      <c r="O1" s="245"/>
      <c r="P1" s="9"/>
      <c r="Q1" s="9"/>
      <c r="R1" s="243"/>
      <c r="S1" s="243"/>
      <c r="T1" s="243"/>
      <c r="U1" s="243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</row>
    <row r="2" spans="1:246" ht="15.75">
      <c r="A2" s="241"/>
      <c r="B2" s="241"/>
      <c r="C2" s="241"/>
      <c r="D2" s="241"/>
      <c r="E2" s="242"/>
      <c r="F2" s="242"/>
      <c r="G2" s="241"/>
      <c r="H2" s="241"/>
      <c r="I2" s="241"/>
      <c r="J2" s="241"/>
      <c r="K2" s="241"/>
      <c r="L2" s="245" t="s">
        <v>254</v>
      </c>
      <c r="M2" s="245"/>
      <c r="N2" s="245"/>
      <c r="O2" s="245"/>
      <c r="P2" s="9"/>
      <c r="Q2" s="9"/>
      <c r="R2" s="243"/>
      <c r="S2" s="243"/>
      <c r="T2" s="243"/>
      <c r="U2" s="243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</row>
    <row r="3" spans="1:246" ht="15.75">
      <c r="A3" s="241"/>
      <c r="B3" s="241"/>
      <c r="C3" s="241"/>
      <c r="D3" s="241"/>
      <c r="E3" s="242"/>
      <c r="F3" s="242"/>
      <c r="G3" s="241"/>
      <c r="H3" s="241"/>
      <c r="I3" s="241"/>
      <c r="J3" s="241"/>
      <c r="K3" s="241"/>
      <c r="L3" s="245" t="s">
        <v>255</v>
      </c>
      <c r="M3" s="245"/>
      <c r="N3" s="245"/>
      <c r="O3" s="245"/>
      <c r="P3" s="9"/>
      <c r="Q3" s="9"/>
      <c r="R3" s="243"/>
      <c r="S3" s="243"/>
      <c r="T3" s="243"/>
      <c r="U3" s="24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</row>
    <row r="4" spans="1:246" ht="15.75">
      <c r="A4" s="241"/>
      <c r="B4" s="241"/>
      <c r="C4" s="241"/>
      <c r="D4" s="241"/>
      <c r="E4" s="242"/>
      <c r="F4" s="242"/>
      <c r="G4" s="241"/>
      <c r="H4" s="241"/>
      <c r="I4" s="241"/>
      <c r="J4" s="241"/>
      <c r="K4" s="241"/>
      <c r="L4" s="245" t="s">
        <v>256</v>
      </c>
      <c r="M4" s="245"/>
      <c r="N4" s="245"/>
      <c r="O4" s="245"/>
      <c r="P4" s="9"/>
      <c r="Q4" s="9"/>
      <c r="R4" s="243"/>
      <c r="S4" s="243"/>
      <c r="T4" s="243"/>
      <c r="U4" s="243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</row>
    <row r="5" spans="1:246" ht="15.75">
      <c r="A5" s="241"/>
      <c r="B5" s="241"/>
      <c r="C5" s="241"/>
      <c r="D5" s="241"/>
      <c r="E5" s="242"/>
      <c r="F5" s="242"/>
      <c r="G5" s="241"/>
      <c r="H5" s="241"/>
      <c r="I5" s="241"/>
      <c r="J5" s="241"/>
      <c r="K5" s="241"/>
      <c r="L5" s="245" t="s">
        <v>257</v>
      </c>
      <c r="M5" s="245"/>
      <c r="N5" s="245"/>
      <c r="O5" s="245"/>
      <c r="P5" s="9"/>
      <c r="Q5" s="9"/>
      <c r="R5" s="243"/>
      <c r="S5" s="243"/>
      <c r="T5" s="243"/>
      <c r="U5" s="243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</row>
    <row r="6" spans="1:246" ht="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48"/>
      <c r="M6" s="248"/>
      <c r="N6" s="248"/>
      <c r="O6" s="248"/>
      <c r="AD6" s="2"/>
      <c r="AE6" s="2"/>
      <c r="AF6" s="2"/>
      <c r="AG6" s="2"/>
      <c r="AH6" s="2"/>
      <c r="AI6" s="2"/>
      <c r="AJ6" s="2"/>
      <c r="AK6" s="2"/>
      <c r="AL6" s="2"/>
      <c r="AM6" s="2"/>
      <c r="AN6" s="39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</row>
    <row r="7" spans="1:246" s="3" customFormat="1" ht="16.5">
      <c r="A7" s="33"/>
      <c r="B7" s="33"/>
      <c r="C7" s="33"/>
      <c r="D7" s="246" t="s">
        <v>221</v>
      </c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AN7" s="36"/>
    </row>
    <row r="8" spans="1:246" s="3" customFormat="1" ht="18.75" customHeight="1">
      <c r="A8" s="247" t="s">
        <v>252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AN8" s="36"/>
    </row>
    <row r="9" spans="1:246" s="3" customFormat="1" ht="15.75">
      <c r="A9" s="244"/>
      <c r="B9" s="244"/>
      <c r="C9" s="244"/>
      <c r="D9" s="244"/>
      <c r="E9" s="244"/>
      <c r="F9" s="246" t="s">
        <v>251</v>
      </c>
      <c r="G9" s="246"/>
      <c r="H9" s="246"/>
      <c r="I9" s="246"/>
      <c r="J9" s="246"/>
      <c r="K9" s="246"/>
      <c r="L9" s="246"/>
      <c r="M9" s="34"/>
      <c r="N9" s="34"/>
      <c r="O9" s="34"/>
      <c r="AN9" s="36"/>
    </row>
    <row r="10" spans="1:246" s="3" customFormat="1" ht="15.75">
      <c r="A10" s="9"/>
      <c r="B10" s="9"/>
      <c r="C10" s="9"/>
      <c r="D10" s="9"/>
      <c r="E10" s="9"/>
      <c r="F10" s="58"/>
      <c r="G10" s="240"/>
      <c r="H10" s="9"/>
      <c r="I10" s="9"/>
      <c r="J10" s="9"/>
      <c r="K10" s="9"/>
      <c r="L10" s="9"/>
      <c r="M10" s="373" t="s">
        <v>136</v>
      </c>
      <c r="N10" s="373"/>
      <c r="O10" s="373"/>
      <c r="AN10" s="36"/>
    </row>
    <row r="11" spans="1:246" s="3" customFormat="1" ht="15.75">
      <c r="A11" s="353" t="s">
        <v>0</v>
      </c>
      <c r="B11" s="353" t="s">
        <v>1</v>
      </c>
      <c r="C11" s="353" t="s">
        <v>2</v>
      </c>
      <c r="D11" s="354" t="s">
        <v>3</v>
      </c>
      <c r="E11" s="367" t="s">
        <v>4</v>
      </c>
      <c r="F11" s="366" t="s">
        <v>5</v>
      </c>
      <c r="G11" s="358" t="s">
        <v>145</v>
      </c>
      <c r="H11" s="358" t="s">
        <v>146</v>
      </c>
      <c r="I11" s="358" t="s">
        <v>147</v>
      </c>
      <c r="J11" s="366" t="s">
        <v>148</v>
      </c>
      <c r="K11" s="366" t="s">
        <v>149</v>
      </c>
      <c r="L11" s="376" t="s">
        <v>6</v>
      </c>
      <c r="M11" s="377"/>
      <c r="N11" s="377"/>
      <c r="O11" s="378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37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</row>
    <row r="12" spans="1:246" s="3" customFormat="1" ht="17.25" customHeight="1">
      <c r="A12" s="353"/>
      <c r="B12" s="353"/>
      <c r="C12" s="353"/>
      <c r="D12" s="354"/>
      <c r="E12" s="367"/>
      <c r="F12" s="367"/>
      <c r="G12" s="359"/>
      <c r="H12" s="359"/>
      <c r="I12" s="359"/>
      <c r="J12" s="366"/>
      <c r="K12" s="366"/>
      <c r="L12" s="374" t="s">
        <v>7</v>
      </c>
      <c r="M12" s="375" t="s">
        <v>8</v>
      </c>
      <c r="N12" s="375"/>
      <c r="O12" s="375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37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</row>
    <row r="13" spans="1:246" s="3" customFormat="1" ht="65.25" customHeight="1">
      <c r="A13" s="353"/>
      <c r="B13" s="353"/>
      <c r="C13" s="353"/>
      <c r="D13" s="354"/>
      <c r="E13" s="367"/>
      <c r="F13" s="367"/>
      <c r="G13" s="360"/>
      <c r="H13" s="360"/>
      <c r="I13" s="360"/>
      <c r="J13" s="366"/>
      <c r="K13" s="366"/>
      <c r="L13" s="374"/>
      <c r="M13" s="59" t="s">
        <v>150</v>
      </c>
      <c r="N13" s="59" t="s">
        <v>151</v>
      </c>
      <c r="O13" s="59" t="s">
        <v>152</v>
      </c>
      <c r="P13" s="5"/>
      <c r="Q13" s="5" t="s">
        <v>9</v>
      </c>
      <c r="R13" s="5" t="s">
        <v>10</v>
      </c>
      <c r="S13" s="5" t="s">
        <v>11</v>
      </c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37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</row>
    <row r="14" spans="1:246" s="53" customFormat="1" ht="15.6" customHeight="1">
      <c r="A14" s="355" t="s">
        <v>233</v>
      </c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50"/>
      <c r="Q14" s="51"/>
      <c r="R14" s="52"/>
      <c r="S14" s="52"/>
      <c r="T14" s="52"/>
      <c r="U14" s="52"/>
      <c r="V14" s="52"/>
      <c r="W14" s="52"/>
      <c r="X14" s="52"/>
      <c r="Y14" s="52"/>
      <c r="Z14" s="52"/>
    </row>
    <row r="15" spans="1:246" s="3" customFormat="1" ht="16.5" customHeight="1">
      <c r="A15" s="356" t="s">
        <v>12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5" t="s">
        <v>13</v>
      </c>
      <c r="Q15" s="8">
        <v>757.2</v>
      </c>
      <c r="R15" s="8">
        <v>570</v>
      </c>
      <c r="S15" s="5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37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</row>
    <row r="16" spans="1:246" s="3" customFormat="1" ht="15" customHeight="1">
      <c r="A16" s="60" t="s">
        <v>14</v>
      </c>
      <c r="B16" s="357" t="s">
        <v>15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5" t="s">
        <v>16</v>
      </c>
      <c r="Q16" s="8">
        <v>159.4</v>
      </c>
      <c r="R16" s="8">
        <v>114.1</v>
      </c>
      <c r="S16" s="5"/>
      <c r="U16" s="9" t="s">
        <v>17</v>
      </c>
      <c r="X16" s="10" t="s">
        <v>18</v>
      </c>
      <c r="Z16" s="10">
        <v>1212.8</v>
      </c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37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</row>
    <row r="17" spans="1:246" s="3" customFormat="1" ht="15.75" customHeight="1">
      <c r="A17" s="61" t="s">
        <v>14</v>
      </c>
      <c r="B17" s="62" t="s">
        <v>14</v>
      </c>
      <c r="C17" s="253" t="s">
        <v>19</v>
      </c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5" t="s">
        <v>20</v>
      </c>
      <c r="Q17" s="6">
        <v>297.60000000000002</v>
      </c>
      <c r="R17" s="6">
        <v>214.1</v>
      </c>
      <c r="S17" s="7"/>
      <c r="U17" s="11" t="s">
        <v>21</v>
      </c>
      <c r="V17" s="12" t="s">
        <v>22</v>
      </c>
      <c r="W17" s="12" t="s">
        <v>23</v>
      </c>
      <c r="X17" s="13" t="s">
        <v>21</v>
      </c>
      <c r="Y17" s="12" t="s">
        <v>22</v>
      </c>
      <c r="Z17" s="12" t="s">
        <v>24</v>
      </c>
      <c r="AA17" s="14" t="s">
        <v>23</v>
      </c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37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</row>
    <row r="18" spans="1:246" s="3" customFormat="1" ht="32.25" customHeight="1">
      <c r="A18" s="287" t="s">
        <v>14</v>
      </c>
      <c r="B18" s="288" t="s">
        <v>14</v>
      </c>
      <c r="C18" s="261" t="s">
        <v>14</v>
      </c>
      <c r="D18" s="291" t="s">
        <v>245</v>
      </c>
      <c r="E18" s="339" t="s">
        <v>246</v>
      </c>
      <c r="F18" s="63" t="s">
        <v>26</v>
      </c>
      <c r="G18" s="64">
        <v>4141.1000000000004</v>
      </c>
      <c r="H18" s="65">
        <v>4505.5</v>
      </c>
      <c r="I18" s="66">
        <v>4353.8</v>
      </c>
      <c r="J18" s="67">
        <v>4704.3999999999996</v>
      </c>
      <c r="K18" s="67">
        <v>4704.3999999999996</v>
      </c>
      <c r="L18" s="75" t="s">
        <v>120</v>
      </c>
      <c r="M18" s="69">
        <v>167</v>
      </c>
      <c r="N18" s="69">
        <v>167</v>
      </c>
      <c r="O18" s="69">
        <v>167</v>
      </c>
      <c r="P18" s="5" t="s">
        <v>27</v>
      </c>
      <c r="Q18" s="5">
        <v>10.1</v>
      </c>
      <c r="R18" s="15"/>
      <c r="S18" s="5"/>
      <c r="T18" s="10">
        <f>AA18-W18</f>
        <v>1853.7000000000007</v>
      </c>
      <c r="U18" s="10">
        <v>6031</v>
      </c>
      <c r="V18" s="10">
        <v>1868</v>
      </c>
      <c r="W18" s="10">
        <f>U18+V18</f>
        <v>7899</v>
      </c>
      <c r="X18" s="16">
        <v>6381.1</v>
      </c>
      <c r="Y18" s="10">
        <v>1976.9</v>
      </c>
      <c r="Z18" s="10">
        <v>1394.7</v>
      </c>
      <c r="AA18" s="10">
        <f>X18+Y18+Z18</f>
        <v>9752.7000000000007</v>
      </c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2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</row>
    <row r="19" spans="1:246" s="3" customFormat="1" ht="32.25" customHeight="1">
      <c r="A19" s="287"/>
      <c r="B19" s="288"/>
      <c r="C19" s="261"/>
      <c r="D19" s="291"/>
      <c r="E19" s="339"/>
      <c r="F19" s="225" t="s">
        <v>241</v>
      </c>
      <c r="G19" s="195"/>
      <c r="H19" s="226">
        <v>36.799999999999997</v>
      </c>
      <c r="I19" s="196">
        <v>36.799999999999997</v>
      </c>
      <c r="J19" s="197"/>
      <c r="K19" s="197"/>
      <c r="L19" s="75" t="s">
        <v>237</v>
      </c>
      <c r="M19" s="69">
        <v>1</v>
      </c>
      <c r="N19" s="69">
        <v>1</v>
      </c>
      <c r="O19" s="69">
        <v>1</v>
      </c>
      <c r="P19" s="5"/>
      <c r="Q19" s="5"/>
      <c r="R19" s="15"/>
      <c r="S19" s="5"/>
      <c r="T19" s="10"/>
      <c r="U19" s="10"/>
      <c r="V19" s="10"/>
      <c r="W19" s="10"/>
      <c r="X19" s="16"/>
      <c r="Y19" s="10"/>
      <c r="Z19" s="10"/>
      <c r="AA19" s="10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2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</row>
    <row r="20" spans="1:246" s="3" customFormat="1" ht="69.75" customHeight="1">
      <c r="A20" s="287"/>
      <c r="B20" s="288"/>
      <c r="C20" s="261"/>
      <c r="D20" s="291"/>
      <c r="E20" s="339"/>
      <c r="F20" s="379" t="s">
        <v>43</v>
      </c>
      <c r="G20" s="382">
        <v>0.6</v>
      </c>
      <c r="H20" s="385">
        <v>78.5</v>
      </c>
      <c r="I20" s="388">
        <v>78.400000000000006</v>
      </c>
      <c r="J20" s="259">
        <v>0.6</v>
      </c>
      <c r="K20" s="259">
        <v>0.6</v>
      </c>
      <c r="L20" s="75" t="s">
        <v>121</v>
      </c>
      <c r="M20" s="70">
        <v>82</v>
      </c>
      <c r="N20" s="70">
        <v>82</v>
      </c>
      <c r="O20" s="70">
        <v>82</v>
      </c>
      <c r="P20" s="5" t="s">
        <v>28</v>
      </c>
      <c r="Q20" s="8">
        <v>6832.5</v>
      </c>
      <c r="R20" s="17">
        <v>4379</v>
      </c>
      <c r="S20" s="8">
        <v>10</v>
      </c>
      <c r="T20" s="10"/>
      <c r="U20" s="10"/>
      <c r="V20" s="10"/>
      <c r="W20" s="10"/>
      <c r="X20" s="16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37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</row>
    <row r="21" spans="1:246" s="3" customFormat="1" ht="34.5" customHeight="1">
      <c r="A21" s="287"/>
      <c r="B21" s="288"/>
      <c r="C21" s="261"/>
      <c r="D21" s="291"/>
      <c r="E21" s="339"/>
      <c r="F21" s="380"/>
      <c r="G21" s="383"/>
      <c r="H21" s="386"/>
      <c r="I21" s="389"/>
      <c r="J21" s="372"/>
      <c r="K21" s="372"/>
      <c r="L21" s="73" t="s">
        <v>128</v>
      </c>
      <c r="M21" s="70">
        <v>71000</v>
      </c>
      <c r="N21" s="70">
        <v>71000</v>
      </c>
      <c r="O21" s="70">
        <v>71000</v>
      </c>
      <c r="P21" s="5"/>
      <c r="Q21" s="8"/>
      <c r="R21" s="17"/>
      <c r="S21" s="8"/>
      <c r="T21" s="10"/>
      <c r="U21" s="10"/>
      <c r="V21" s="10"/>
      <c r="W21" s="10"/>
      <c r="X21" s="16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37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</row>
    <row r="22" spans="1:246" s="3" customFormat="1" ht="69" customHeight="1">
      <c r="A22" s="287"/>
      <c r="B22" s="288"/>
      <c r="C22" s="261"/>
      <c r="D22" s="291"/>
      <c r="E22" s="339"/>
      <c r="F22" s="380"/>
      <c r="G22" s="383"/>
      <c r="H22" s="386"/>
      <c r="I22" s="389"/>
      <c r="J22" s="372"/>
      <c r="K22" s="372"/>
      <c r="L22" s="73" t="s">
        <v>227</v>
      </c>
      <c r="M22" s="70">
        <v>100</v>
      </c>
      <c r="N22" s="70">
        <v>100</v>
      </c>
      <c r="O22" s="70">
        <v>100</v>
      </c>
      <c r="P22" s="5"/>
      <c r="Q22" s="8"/>
      <c r="R22" s="17"/>
      <c r="S22" s="8"/>
      <c r="T22" s="10"/>
      <c r="U22" s="10"/>
      <c r="V22" s="10"/>
      <c r="W22" s="10"/>
      <c r="X22" s="16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37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</row>
    <row r="23" spans="1:246" s="3" customFormat="1" ht="51.75" customHeight="1">
      <c r="A23" s="287"/>
      <c r="B23" s="288"/>
      <c r="C23" s="261"/>
      <c r="D23" s="291"/>
      <c r="E23" s="339"/>
      <c r="F23" s="380"/>
      <c r="G23" s="383"/>
      <c r="H23" s="386"/>
      <c r="I23" s="389"/>
      <c r="J23" s="372"/>
      <c r="K23" s="372"/>
      <c r="L23" s="73" t="s">
        <v>203</v>
      </c>
      <c r="M23" s="70">
        <v>250</v>
      </c>
      <c r="N23" s="70">
        <v>250</v>
      </c>
      <c r="O23" s="70">
        <v>200</v>
      </c>
      <c r="P23" s="5"/>
      <c r="Q23" s="8"/>
      <c r="R23" s="17"/>
      <c r="S23" s="8"/>
      <c r="T23" s="10"/>
      <c r="U23" s="10"/>
      <c r="V23" s="10"/>
      <c r="W23" s="10"/>
      <c r="X23" s="16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37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</row>
    <row r="24" spans="1:246" s="3" customFormat="1" ht="99" customHeight="1">
      <c r="A24" s="287"/>
      <c r="B24" s="288"/>
      <c r="C24" s="261"/>
      <c r="D24" s="291"/>
      <c r="E24" s="339"/>
      <c r="F24" s="380"/>
      <c r="G24" s="383"/>
      <c r="H24" s="386"/>
      <c r="I24" s="389"/>
      <c r="J24" s="372"/>
      <c r="K24" s="372"/>
      <c r="L24" s="73" t="s">
        <v>229</v>
      </c>
      <c r="M24" s="70">
        <v>1</v>
      </c>
      <c r="N24" s="70"/>
      <c r="O24" s="70"/>
      <c r="P24" s="5"/>
      <c r="Q24" s="8"/>
      <c r="R24" s="17"/>
      <c r="S24" s="8"/>
      <c r="T24" s="10"/>
      <c r="U24" s="10"/>
      <c r="V24" s="10"/>
      <c r="W24" s="10"/>
      <c r="X24" s="16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37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</row>
    <row r="25" spans="1:246" s="3" customFormat="1" ht="50.25" customHeight="1">
      <c r="A25" s="287"/>
      <c r="B25" s="288"/>
      <c r="C25" s="261"/>
      <c r="D25" s="291"/>
      <c r="E25" s="339"/>
      <c r="F25" s="380"/>
      <c r="G25" s="383"/>
      <c r="H25" s="386"/>
      <c r="I25" s="389"/>
      <c r="J25" s="372"/>
      <c r="K25" s="372"/>
      <c r="L25" s="73" t="s">
        <v>196</v>
      </c>
      <c r="M25" s="70">
        <v>4</v>
      </c>
      <c r="N25" s="70">
        <v>2</v>
      </c>
      <c r="O25" s="70">
        <v>2</v>
      </c>
      <c r="P25" s="5"/>
      <c r="Q25" s="8"/>
      <c r="R25" s="17"/>
      <c r="S25" s="8"/>
      <c r="T25" s="10"/>
      <c r="U25" s="10"/>
      <c r="V25" s="10"/>
      <c r="W25" s="10"/>
      <c r="X25" s="16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37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</row>
    <row r="26" spans="1:246" s="3" customFormat="1" ht="46.5" customHeight="1">
      <c r="A26" s="287"/>
      <c r="B26" s="288"/>
      <c r="C26" s="261"/>
      <c r="D26" s="291"/>
      <c r="E26" s="339"/>
      <c r="F26" s="380"/>
      <c r="G26" s="383"/>
      <c r="H26" s="386"/>
      <c r="I26" s="389"/>
      <c r="J26" s="372"/>
      <c r="K26" s="372"/>
      <c r="L26" s="73" t="s">
        <v>197</v>
      </c>
      <c r="M26" s="70">
        <v>40</v>
      </c>
      <c r="N26" s="70">
        <v>40</v>
      </c>
      <c r="O26" s="70">
        <v>40</v>
      </c>
      <c r="P26" s="5"/>
      <c r="Q26" s="8"/>
      <c r="R26" s="17"/>
      <c r="S26" s="8"/>
      <c r="T26" s="10"/>
      <c r="U26" s="10"/>
      <c r="V26" s="10"/>
      <c r="W26" s="10"/>
      <c r="X26" s="16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37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</row>
    <row r="27" spans="1:246" s="3" customFormat="1" ht="50.25" customHeight="1">
      <c r="A27" s="287"/>
      <c r="B27" s="288"/>
      <c r="C27" s="261"/>
      <c r="D27" s="291"/>
      <c r="E27" s="339"/>
      <c r="F27" s="380"/>
      <c r="G27" s="383"/>
      <c r="H27" s="386"/>
      <c r="I27" s="389"/>
      <c r="J27" s="372"/>
      <c r="K27" s="372"/>
      <c r="L27" s="73" t="s">
        <v>198</v>
      </c>
      <c r="M27" s="70">
        <v>10</v>
      </c>
      <c r="N27" s="70">
        <v>10</v>
      </c>
      <c r="O27" s="70">
        <v>10</v>
      </c>
      <c r="P27" s="5"/>
      <c r="Q27" s="8"/>
      <c r="R27" s="17"/>
      <c r="S27" s="8"/>
      <c r="T27" s="10"/>
      <c r="U27" s="10"/>
      <c r="V27" s="10"/>
      <c r="W27" s="10"/>
      <c r="X27" s="16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37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</row>
    <row r="28" spans="1:246" s="3" customFormat="1" ht="51" customHeight="1">
      <c r="A28" s="287"/>
      <c r="B28" s="288"/>
      <c r="C28" s="261"/>
      <c r="D28" s="291"/>
      <c r="E28" s="339"/>
      <c r="F28" s="380"/>
      <c r="G28" s="383"/>
      <c r="H28" s="386"/>
      <c r="I28" s="389"/>
      <c r="J28" s="372"/>
      <c r="K28" s="372"/>
      <c r="L28" s="73" t="s">
        <v>199</v>
      </c>
      <c r="M28" s="70">
        <v>3</v>
      </c>
      <c r="N28" s="70">
        <v>3</v>
      </c>
      <c r="O28" s="70">
        <v>3</v>
      </c>
      <c r="P28" s="5"/>
      <c r="Q28" s="8"/>
      <c r="R28" s="17"/>
      <c r="S28" s="8"/>
      <c r="T28" s="10"/>
      <c r="U28" s="10"/>
      <c r="V28" s="10"/>
      <c r="W28" s="10"/>
      <c r="X28" s="16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37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</row>
    <row r="29" spans="1:246" s="3" customFormat="1" ht="34.5" customHeight="1">
      <c r="A29" s="287"/>
      <c r="B29" s="288"/>
      <c r="C29" s="261"/>
      <c r="D29" s="291"/>
      <c r="E29" s="339"/>
      <c r="F29" s="380"/>
      <c r="G29" s="383"/>
      <c r="H29" s="386"/>
      <c r="I29" s="389"/>
      <c r="J29" s="372"/>
      <c r="K29" s="372"/>
      <c r="L29" s="73" t="s">
        <v>200</v>
      </c>
      <c r="M29" s="70">
        <v>1</v>
      </c>
      <c r="N29" s="70">
        <v>0</v>
      </c>
      <c r="O29" s="70">
        <v>1</v>
      </c>
      <c r="P29" s="5"/>
      <c r="Q29" s="8"/>
      <c r="R29" s="17"/>
      <c r="S29" s="8"/>
      <c r="T29" s="10"/>
      <c r="U29" s="10"/>
      <c r="V29" s="10"/>
      <c r="W29" s="10"/>
      <c r="X29" s="16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37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</row>
    <row r="30" spans="1:246" s="3" customFormat="1" ht="31.5" customHeight="1">
      <c r="A30" s="287"/>
      <c r="B30" s="288"/>
      <c r="C30" s="261"/>
      <c r="D30" s="291"/>
      <c r="E30" s="339"/>
      <c r="F30" s="380"/>
      <c r="G30" s="383"/>
      <c r="H30" s="386"/>
      <c r="I30" s="389"/>
      <c r="J30" s="372"/>
      <c r="K30" s="372"/>
      <c r="L30" s="73" t="s">
        <v>201</v>
      </c>
      <c r="M30" s="70">
        <v>298</v>
      </c>
      <c r="N30" s="70">
        <v>296</v>
      </c>
      <c r="O30" s="70">
        <v>294</v>
      </c>
      <c r="P30" s="5"/>
      <c r="Q30" s="8"/>
      <c r="R30" s="17"/>
      <c r="S30" s="8"/>
      <c r="T30" s="10"/>
      <c r="U30" s="10"/>
      <c r="V30" s="10"/>
      <c r="W30" s="10"/>
      <c r="X30" s="16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37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</row>
    <row r="31" spans="1:246" s="3" customFormat="1" ht="67.5" customHeight="1">
      <c r="A31" s="287"/>
      <c r="B31" s="288"/>
      <c r="C31" s="261"/>
      <c r="D31" s="291"/>
      <c r="E31" s="339"/>
      <c r="F31" s="381"/>
      <c r="G31" s="384"/>
      <c r="H31" s="387"/>
      <c r="I31" s="390"/>
      <c r="J31" s="260"/>
      <c r="K31" s="260"/>
      <c r="L31" s="73" t="s">
        <v>202</v>
      </c>
      <c r="M31" s="70">
        <v>40</v>
      </c>
      <c r="N31" s="70">
        <v>40</v>
      </c>
      <c r="O31" s="70">
        <v>40</v>
      </c>
      <c r="P31" s="5"/>
      <c r="Q31" s="8"/>
      <c r="R31" s="17"/>
      <c r="S31" s="8"/>
      <c r="T31" s="10"/>
      <c r="U31" s="10"/>
      <c r="V31" s="10"/>
      <c r="W31" s="10"/>
      <c r="X31" s="16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37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</row>
    <row r="32" spans="1:246" s="3" customFormat="1" ht="21" customHeight="1">
      <c r="A32" s="287"/>
      <c r="B32" s="288"/>
      <c r="C32" s="261"/>
      <c r="D32" s="291"/>
      <c r="E32" s="339"/>
      <c r="F32" s="71" t="s">
        <v>29</v>
      </c>
      <c r="G32" s="72">
        <f t="shared" ref="G32:H32" si="0">SUM(G18:G31)</f>
        <v>4141.7000000000007</v>
      </c>
      <c r="H32" s="72">
        <f t="shared" si="0"/>
        <v>4620.8</v>
      </c>
      <c r="I32" s="72">
        <f>SUM(I18:I31)</f>
        <v>4469</v>
      </c>
      <c r="J32" s="72">
        <f t="shared" ref="J32:K32" si="1">SUM(J18:J31)</f>
        <v>4705</v>
      </c>
      <c r="K32" s="72">
        <f t="shared" si="1"/>
        <v>4705</v>
      </c>
      <c r="L32" s="340"/>
      <c r="M32" s="340"/>
      <c r="N32" s="340"/>
      <c r="O32" s="340"/>
      <c r="P32" s="5" t="s">
        <v>30</v>
      </c>
      <c r="Q32" s="8">
        <v>335.1</v>
      </c>
      <c r="R32" s="17">
        <v>237.9</v>
      </c>
      <c r="S32" s="5"/>
      <c r="T32" s="10"/>
      <c r="U32" s="10"/>
      <c r="V32" s="10"/>
      <c r="W32" s="10"/>
      <c r="X32" s="16"/>
      <c r="Z32" s="10">
        <v>309.2</v>
      </c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37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</row>
    <row r="33" spans="1:246" s="3" customFormat="1" ht="32.25" customHeight="1">
      <c r="A33" s="287" t="s">
        <v>14</v>
      </c>
      <c r="B33" s="288" t="s">
        <v>14</v>
      </c>
      <c r="C33" s="261" t="s">
        <v>31</v>
      </c>
      <c r="D33" s="291" t="s">
        <v>32</v>
      </c>
      <c r="E33" s="339" t="s">
        <v>246</v>
      </c>
      <c r="F33" s="369" t="s">
        <v>26</v>
      </c>
      <c r="G33" s="362">
        <v>377.5</v>
      </c>
      <c r="H33" s="362">
        <v>377.5</v>
      </c>
      <c r="I33" s="370">
        <v>377.5</v>
      </c>
      <c r="J33" s="361">
        <v>384</v>
      </c>
      <c r="K33" s="361">
        <v>384</v>
      </c>
      <c r="L33" s="73" t="s">
        <v>33</v>
      </c>
      <c r="M33" s="74">
        <v>31</v>
      </c>
      <c r="N33" s="74">
        <v>31</v>
      </c>
      <c r="O33" s="74">
        <v>31</v>
      </c>
      <c r="P33" s="18" t="s">
        <v>34</v>
      </c>
      <c r="Q33" s="18"/>
      <c r="R33" s="18"/>
      <c r="T33" s="10">
        <f>AA33-W33</f>
        <v>320.20000000000005</v>
      </c>
      <c r="U33" s="10">
        <v>555</v>
      </c>
      <c r="V33" s="10">
        <v>172</v>
      </c>
      <c r="W33" s="10">
        <f>U33+V33</f>
        <v>727</v>
      </c>
      <c r="X33" s="16">
        <v>528</v>
      </c>
      <c r="Y33" s="10">
        <v>163.6</v>
      </c>
      <c r="Z33" s="10">
        <v>355.6</v>
      </c>
      <c r="AA33" s="10">
        <f>X33+Y33+Z33</f>
        <v>1047.2</v>
      </c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2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</row>
    <row r="34" spans="1:246" s="3" customFormat="1" ht="48" customHeight="1">
      <c r="A34" s="287"/>
      <c r="B34" s="288"/>
      <c r="C34" s="261"/>
      <c r="D34" s="291"/>
      <c r="E34" s="339"/>
      <c r="F34" s="369"/>
      <c r="G34" s="362"/>
      <c r="H34" s="362"/>
      <c r="I34" s="371"/>
      <c r="J34" s="361"/>
      <c r="K34" s="361"/>
      <c r="L34" s="75" t="s">
        <v>122</v>
      </c>
      <c r="M34" s="69">
        <v>8</v>
      </c>
      <c r="N34" s="69">
        <v>8</v>
      </c>
      <c r="O34" s="69">
        <v>8</v>
      </c>
      <c r="P34"/>
      <c r="Q34"/>
      <c r="R34"/>
      <c r="T34" s="10"/>
      <c r="U34" s="10"/>
      <c r="V34" s="10"/>
      <c r="W34" s="10"/>
      <c r="X34" s="16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2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</row>
    <row r="35" spans="1:246" s="3" customFormat="1" ht="17.25" customHeight="1">
      <c r="A35" s="287"/>
      <c r="B35" s="288"/>
      <c r="C35" s="261"/>
      <c r="D35" s="291"/>
      <c r="E35" s="339"/>
      <c r="F35" s="71" t="s">
        <v>29</v>
      </c>
      <c r="G35" s="72">
        <f>G33</f>
        <v>377.5</v>
      </c>
      <c r="H35" s="72">
        <f>H33</f>
        <v>377.5</v>
      </c>
      <c r="I35" s="72">
        <f>I33</f>
        <v>377.5</v>
      </c>
      <c r="J35" s="72">
        <f>J33</f>
        <v>384</v>
      </c>
      <c r="K35" s="72">
        <f>K33</f>
        <v>384</v>
      </c>
      <c r="L35" s="340"/>
      <c r="M35" s="340"/>
      <c r="N35" s="340"/>
      <c r="O35" s="340"/>
      <c r="P35" s="5" t="s">
        <v>35</v>
      </c>
      <c r="Q35" s="19">
        <f>+I18+I33+Q39</f>
        <v>5285.2</v>
      </c>
      <c r="R35" s="19" t="e">
        <f>+#REF!+#REF!+R39</f>
        <v>#REF!</v>
      </c>
      <c r="T35" s="10"/>
      <c r="U35" s="10"/>
      <c r="V35" s="10"/>
      <c r="W35" s="10"/>
      <c r="X35" s="16"/>
      <c r="Z35" s="10">
        <v>24.1</v>
      </c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2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</row>
    <row r="36" spans="1:246" s="3" customFormat="1" ht="39" customHeight="1">
      <c r="A36" s="287" t="s">
        <v>14</v>
      </c>
      <c r="B36" s="288" t="s">
        <v>14</v>
      </c>
      <c r="C36" s="261" t="s">
        <v>36</v>
      </c>
      <c r="D36" s="291" t="s">
        <v>37</v>
      </c>
      <c r="E36" s="339" t="s">
        <v>247</v>
      </c>
      <c r="F36" s="76" t="s">
        <v>26</v>
      </c>
      <c r="G36" s="77">
        <v>224.3</v>
      </c>
      <c r="H36" s="67">
        <v>238.7</v>
      </c>
      <c r="I36" s="78">
        <v>227.8</v>
      </c>
      <c r="J36" s="67">
        <v>250</v>
      </c>
      <c r="K36" s="67">
        <v>250</v>
      </c>
      <c r="L36" s="75" t="s">
        <v>123</v>
      </c>
      <c r="M36" s="70">
        <v>10</v>
      </c>
      <c r="N36" s="70">
        <v>10</v>
      </c>
      <c r="O36" s="70">
        <v>10</v>
      </c>
      <c r="P36" s="18" t="s">
        <v>34</v>
      </c>
      <c r="Q36" s="18"/>
      <c r="R36" s="18"/>
      <c r="T36" s="10">
        <f>AA36-W36</f>
        <v>320.20000000000005</v>
      </c>
      <c r="U36" s="10">
        <v>555</v>
      </c>
      <c r="V36" s="10">
        <v>172</v>
      </c>
      <c r="W36" s="10">
        <f>U36+V36</f>
        <v>727</v>
      </c>
      <c r="X36" s="16">
        <v>528</v>
      </c>
      <c r="Y36" s="10">
        <v>163.6</v>
      </c>
      <c r="Z36" s="10">
        <v>355.6</v>
      </c>
      <c r="AA36" s="10">
        <f>X36+Y36+Z36</f>
        <v>1047.2</v>
      </c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2">
        <v>224.3</v>
      </c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</row>
    <row r="37" spans="1:246" s="3" customFormat="1" ht="28.5" customHeight="1">
      <c r="A37" s="287"/>
      <c r="B37" s="288"/>
      <c r="C37" s="261"/>
      <c r="D37" s="291"/>
      <c r="E37" s="339"/>
      <c r="F37" s="182" t="s">
        <v>43</v>
      </c>
      <c r="G37" s="204"/>
      <c r="H37" s="224">
        <v>10.9</v>
      </c>
      <c r="I37" s="78">
        <v>10.9</v>
      </c>
      <c r="J37" s="198"/>
      <c r="K37" s="198"/>
      <c r="L37" s="75"/>
      <c r="M37" s="199"/>
      <c r="N37" s="199"/>
      <c r="O37" s="199"/>
      <c r="P37" s="18"/>
      <c r="Q37" s="18"/>
      <c r="R37" s="18"/>
      <c r="T37" s="10"/>
      <c r="U37" s="10"/>
      <c r="V37" s="10"/>
      <c r="W37" s="10"/>
      <c r="X37" s="16"/>
      <c r="Y37" s="10"/>
      <c r="Z37" s="10"/>
      <c r="AA37" s="10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2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</row>
    <row r="38" spans="1:246" s="3" customFormat="1" ht="21" customHeight="1">
      <c r="A38" s="287"/>
      <c r="B38" s="288"/>
      <c r="C38" s="261"/>
      <c r="D38" s="291"/>
      <c r="E38" s="339"/>
      <c r="F38" s="71" t="s">
        <v>29</v>
      </c>
      <c r="G38" s="72">
        <f>G36</f>
        <v>224.3</v>
      </c>
      <c r="H38" s="72">
        <f>H36+H37</f>
        <v>249.6</v>
      </c>
      <c r="I38" s="72">
        <f>I36+I37</f>
        <v>238.70000000000002</v>
      </c>
      <c r="J38" s="72">
        <f>J36</f>
        <v>250</v>
      </c>
      <c r="K38" s="72">
        <f>K36</f>
        <v>250</v>
      </c>
      <c r="L38" s="340"/>
      <c r="M38" s="340"/>
      <c r="N38" s="340"/>
      <c r="O38" s="340"/>
      <c r="P38" s="5" t="s">
        <v>35</v>
      </c>
      <c r="Q38" s="19" t="e">
        <f>+I33+I36+#REF!</f>
        <v>#REF!</v>
      </c>
      <c r="R38" s="19" t="e">
        <f>+#REF!+#REF!+#REF!</f>
        <v>#REF!</v>
      </c>
      <c r="T38" s="10"/>
      <c r="U38" s="10"/>
      <c r="V38" s="10"/>
      <c r="W38" s="10"/>
      <c r="X38" s="16"/>
      <c r="Z38" s="10">
        <v>24.1</v>
      </c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2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</row>
    <row r="39" spans="1:246" s="3" customFormat="1" ht="69.75" customHeight="1">
      <c r="A39" s="287" t="s">
        <v>14</v>
      </c>
      <c r="B39" s="288" t="s">
        <v>14</v>
      </c>
      <c r="C39" s="261" t="s">
        <v>38</v>
      </c>
      <c r="D39" s="341" t="s">
        <v>126</v>
      </c>
      <c r="E39" s="339" t="s">
        <v>246</v>
      </c>
      <c r="F39" s="63" t="s">
        <v>143</v>
      </c>
      <c r="G39" s="79">
        <v>1</v>
      </c>
      <c r="H39" s="79">
        <v>1</v>
      </c>
      <c r="I39" s="80">
        <v>1</v>
      </c>
      <c r="J39" s="67">
        <v>3.5049999999999999</v>
      </c>
      <c r="K39" s="67">
        <v>3.5</v>
      </c>
      <c r="L39" s="368"/>
      <c r="M39" s="368"/>
      <c r="N39" s="368"/>
      <c r="O39" s="368"/>
      <c r="P39" s="3" t="s">
        <v>39</v>
      </c>
      <c r="Q39" s="20">
        <f>+I47+I49+I51+I53+I55+I57+I59+I61+I63+I65+I70+I72+I74+I76+I78+I80+I82+I84</f>
        <v>553.89999999999986</v>
      </c>
      <c r="R39" s="20" t="e">
        <f>+#REF!+#REF!+#REF!+#REF!+#REF!+#REF!+#REF!+#REF!+#REF!+#REF!+#REF!+#REF!+#REF!+#REF!+#REF!+#REF!+#REF!+#REF!</f>
        <v>#REF!</v>
      </c>
      <c r="T39" s="10">
        <f>AA39-W39</f>
        <v>-27.099999999999909</v>
      </c>
      <c r="U39" s="10">
        <v>547</v>
      </c>
      <c r="V39" s="10">
        <v>169</v>
      </c>
      <c r="W39" s="10">
        <f>U39+V39</f>
        <v>716</v>
      </c>
      <c r="X39" s="16">
        <v>504.8</v>
      </c>
      <c r="Y39" s="10">
        <v>156.4</v>
      </c>
      <c r="Z39" s="10">
        <v>27.7</v>
      </c>
      <c r="AA39" s="10">
        <f>X39+Y39+Z39</f>
        <v>688.90000000000009</v>
      </c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2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</row>
    <row r="40" spans="1:246" s="3" customFormat="1" ht="18.75" customHeight="1">
      <c r="A40" s="287"/>
      <c r="B40" s="288"/>
      <c r="C40" s="261"/>
      <c r="D40" s="341"/>
      <c r="E40" s="339"/>
      <c r="F40" s="81" t="s">
        <v>29</v>
      </c>
      <c r="G40" s="82">
        <f>SUM(G39)</f>
        <v>1</v>
      </c>
      <c r="H40" s="82">
        <f>SUM(H39)</f>
        <v>1</v>
      </c>
      <c r="I40" s="82">
        <f>SUM(I39)</f>
        <v>1</v>
      </c>
      <c r="J40" s="82">
        <f>SUM(J39)</f>
        <v>3.5049999999999999</v>
      </c>
      <c r="K40" s="82">
        <f>SUM(K39)</f>
        <v>3.5</v>
      </c>
      <c r="L40" s="340"/>
      <c r="M40" s="340"/>
      <c r="N40" s="340"/>
      <c r="O40" s="340"/>
      <c r="T40" s="10"/>
      <c r="U40" s="10"/>
      <c r="V40" s="10"/>
      <c r="W40" s="10"/>
      <c r="X40" s="10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2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</row>
    <row r="41" spans="1:246" s="3" customFormat="1" ht="182.25" customHeight="1">
      <c r="A41" s="287" t="s">
        <v>14</v>
      </c>
      <c r="B41" s="288" t="s">
        <v>14</v>
      </c>
      <c r="C41" s="261" t="s">
        <v>53</v>
      </c>
      <c r="D41" s="341" t="s">
        <v>225</v>
      </c>
      <c r="E41" s="351" t="s">
        <v>74</v>
      </c>
      <c r="F41" s="83" t="s">
        <v>26</v>
      </c>
      <c r="G41" s="84">
        <v>4</v>
      </c>
      <c r="H41" s="84">
        <v>18</v>
      </c>
      <c r="I41" s="85"/>
      <c r="J41" s="84">
        <v>6</v>
      </c>
      <c r="K41" s="84">
        <v>6</v>
      </c>
      <c r="L41" s="86" t="s">
        <v>189</v>
      </c>
      <c r="M41" s="87" t="s">
        <v>190</v>
      </c>
      <c r="N41" s="88" t="s">
        <v>190</v>
      </c>
      <c r="O41" s="88" t="s">
        <v>190</v>
      </c>
      <c r="P41" s="5" t="s">
        <v>27</v>
      </c>
      <c r="Q41" s="5">
        <v>10.1</v>
      </c>
      <c r="R41" s="15"/>
      <c r="S41" s="5"/>
      <c r="T41" s="10">
        <f>AA41-W41</f>
        <v>1853.7000000000007</v>
      </c>
      <c r="U41" s="10">
        <v>6031</v>
      </c>
      <c r="V41" s="10">
        <v>1868</v>
      </c>
      <c r="W41" s="10">
        <f>U41+V41</f>
        <v>7899</v>
      </c>
      <c r="X41" s="16">
        <v>6381.1</v>
      </c>
      <c r="Y41" s="10">
        <v>1976.9</v>
      </c>
      <c r="Z41" s="10">
        <v>1394.7</v>
      </c>
      <c r="AA41" s="10">
        <f>X41+Y41+Z41</f>
        <v>9752.7000000000007</v>
      </c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2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</row>
    <row r="42" spans="1:246" s="3" customFormat="1" ht="26.25" customHeight="1">
      <c r="A42" s="287"/>
      <c r="B42" s="288"/>
      <c r="C42" s="261"/>
      <c r="D42" s="341"/>
      <c r="E42" s="352"/>
      <c r="F42" s="71" t="s">
        <v>29</v>
      </c>
      <c r="G42" s="72">
        <f>SUM(G41)</f>
        <v>4</v>
      </c>
      <c r="H42" s="72">
        <f>SUM(H41)</f>
        <v>18</v>
      </c>
      <c r="I42" s="72">
        <f>SUM(I41)</f>
        <v>0</v>
      </c>
      <c r="J42" s="72">
        <f>SUM(J41)</f>
        <v>6</v>
      </c>
      <c r="K42" s="72">
        <f>SUM(K41)</f>
        <v>6</v>
      </c>
      <c r="L42" s="348"/>
      <c r="M42" s="349"/>
      <c r="N42" s="349"/>
      <c r="O42" s="350"/>
      <c r="P42" s="5"/>
      <c r="Q42" s="8"/>
      <c r="R42" s="17"/>
      <c r="S42" s="8"/>
      <c r="T42" s="10"/>
      <c r="U42" s="10"/>
      <c r="V42" s="10"/>
      <c r="W42" s="10"/>
      <c r="X42" s="16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2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</row>
    <row r="43" spans="1:246" s="3" customFormat="1" ht="45" customHeight="1">
      <c r="A43" s="287" t="s">
        <v>14</v>
      </c>
      <c r="B43" s="288" t="s">
        <v>14</v>
      </c>
      <c r="C43" s="261" t="s">
        <v>55</v>
      </c>
      <c r="D43" s="252" t="s">
        <v>226</v>
      </c>
      <c r="E43" s="337" t="s">
        <v>68</v>
      </c>
      <c r="F43" s="76" t="s">
        <v>26</v>
      </c>
      <c r="G43" s="89"/>
      <c r="H43" s="89">
        <v>9.6</v>
      </c>
      <c r="I43" s="90"/>
      <c r="J43" s="91"/>
      <c r="K43" s="91"/>
      <c r="L43" s="92" t="s">
        <v>219</v>
      </c>
      <c r="M43" s="93" t="s">
        <v>220</v>
      </c>
      <c r="N43" s="92"/>
      <c r="O43" s="92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2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</row>
    <row r="44" spans="1:246" s="3" customFormat="1" ht="21" customHeight="1">
      <c r="A44" s="287"/>
      <c r="B44" s="288"/>
      <c r="C44" s="261"/>
      <c r="D44" s="252"/>
      <c r="E44" s="337"/>
      <c r="F44" s="71" t="s">
        <v>29</v>
      </c>
      <c r="G44" s="72">
        <f>SUM(G43)</f>
        <v>0</v>
      </c>
      <c r="H44" s="94">
        <f>SUM(H43)</f>
        <v>9.6</v>
      </c>
      <c r="I44" s="72">
        <f>SUM(I43)</f>
        <v>0</v>
      </c>
      <c r="J44" s="72">
        <f>SUM(J43)</f>
        <v>0</v>
      </c>
      <c r="K44" s="72">
        <f>SUM(K43)</f>
        <v>0</v>
      </c>
      <c r="L44" s="347"/>
      <c r="M44" s="347"/>
      <c r="N44" s="347"/>
      <c r="O44" s="347"/>
      <c r="R44" s="21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2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</row>
    <row r="45" spans="1:246" s="25" customFormat="1" ht="22.5" customHeight="1">
      <c r="A45" s="61" t="s">
        <v>14</v>
      </c>
      <c r="B45" s="62" t="s">
        <v>14</v>
      </c>
      <c r="C45" s="342" t="s">
        <v>40</v>
      </c>
      <c r="D45" s="342"/>
      <c r="E45" s="342"/>
      <c r="F45" s="342"/>
      <c r="G45" s="95">
        <f>SUM(G32+G35+G38+G40+G42+G44)</f>
        <v>4748.5000000000009</v>
      </c>
      <c r="H45" s="95">
        <f>SUM(H32+H35+H38+H40+H42+H44)</f>
        <v>5276.5000000000009</v>
      </c>
      <c r="I45" s="95">
        <f>SUM(I32+I35+I38+I40+I42+I44)</f>
        <v>5086.2</v>
      </c>
      <c r="J45" s="95">
        <f>SUM(J32+J35+J38+J40+J42+J44)</f>
        <v>5348.5050000000001</v>
      </c>
      <c r="K45" s="95">
        <f>SUM(K32+K35+K38+K40+K42+K44)</f>
        <v>5348.5</v>
      </c>
      <c r="L45" s="346"/>
      <c r="M45" s="346"/>
      <c r="N45" s="346"/>
      <c r="O45" s="34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43"/>
      <c r="GF45" s="26"/>
      <c r="GG45" s="26"/>
      <c r="GH45" s="26"/>
      <c r="GI45" s="26"/>
      <c r="GJ45" s="26"/>
      <c r="GK45" s="26"/>
      <c r="GL45" s="26"/>
      <c r="GM45" s="26"/>
      <c r="GN45" s="26"/>
      <c r="GO45" s="26"/>
      <c r="GP45" s="26"/>
      <c r="GQ45" s="26"/>
      <c r="GR45" s="26"/>
      <c r="GS45" s="26"/>
      <c r="GT45" s="26"/>
      <c r="GU45" s="26"/>
      <c r="GV45" s="26"/>
      <c r="GW45" s="26"/>
      <c r="GX45" s="26"/>
      <c r="GY45" s="26"/>
      <c r="GZ45" s="26"/>
      <c r="HA45" s="26"/>
      <c r="HB45" s="26"/>
      <c r="HC45" s="26"/>
      <c r="HD45" s="26"/>
      <c r="HE45" s="26"/>
      <c r="HF45" s="26"/>
      <c r="HG45" s="26"/>
      <c r="HH45" s="26"/>
      <c r="HI45" s="26"/>
      <c r="HJ45" s="26"/>
      <c r="HK45" s="26"/>
      <c r="HL45" s="26"/>
      <c r="HM45" s="26"/>
      <c r="HN45" s="26"/>
      <c r="HO45" s="26"/>
      <c r="HP45" s="26"/>
      <c r="HQ45" s="26"/>
      <c r="HR45" s="26"/>
      <c r="HS45" s="26"/>
      <c r="HT45" s="26"/>
      <c r="HU45" s="26"/>
      <c r="HV45" s="26"/>
      <c r="HW45" s="26"/>
      <c r="HX45" s="26"/>
      <c r="HY45" s="26"/>
      <c r="HZ45" s="26"/>
      <c r="IA45" s="26"/>
      <c r="IB45" s="26"/>
      <c r="IC45" s="26"/>
      <c r="ID45" s="26"/>
      <c r="IE45" s="26"/>
      <c r="IF45" s="26"/>
      <c r="IG45" s="26"/>
      <c r="IH45" s="26"/>
      <c r="II45" s="26"/>
      <c r="IJ45" s="26"/>
      <c r="IK45" s="26"/>
      <c r="IL45" s="26"/>
    </row>
    <row r="46" spans="1:246" s="3" customFormat="1" ht="21" customHeight="1">
      <c r="A46" s="61" t="s">
        <v>14</v>
      </c>
      <c r="B46" s="62" t="s">
        <v>31</v>
      </c>
      <c r="C46" s="343" t="s">
        <v>41</v>
      </c>
      <c r="D46" s="344"/>
      <c r="E46" s="344"/>
      <c r="F46" s="344"/>
      <c r="G46" s="344"/>
      <c r="H46" s="344"/>
      <c r="I46" s="344"/>
      <c r="J46" s="344"/>
      <c r="K46" s="344"/>
      <c r="L46" s="344"/>
      <c r="M46" s="344"/>
      <c r="N46" s="344"/>
      <c r="O46" s="345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2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</row>
    <row r="47" spans="1:246" s="3" customFormat="1" ht="33" customHeight="1">
      <c r="A47" s="287" t="s">
        <v>14</v>
      </c>
      <c r="B47" s="288" t="s">
        <v>31</v>
      </c>
      <c r="C47" s="261" t="s">
        <v>14</v>
      </c>
      <c r="D47" s="252" t="s">
        <v>42</v>
      </c>
      <c r="E47" s="337" t="s">
        <v>68</v>
      </c>
      <c r="F47" s="96" t="s">
        <v>235</v>
      </c>
      <c r="G47" s="89">
        <v>15.1</v>
      </c>
      <c r="H47" s="89">
        <v>15.1</v>
      </c>
      <c r="I47" s="90">
        <v>15.1</v>
      </c>
      <c r="J47" s="91">
        <v>16.600000000000001</v>
      </c>
      <c r="K47" s="91">
        <v>18.2</v>
      </c>
      <c r="L47" s="338"/>
      <c r="M47" s="338"/>
      <c r="N47" s="338"/>
      <c r="O47" s="338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2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</row>
    <row r="48" spans="1:246" s="3" customFormat="1" ht="21" customHeight="1">
      <c r="A48" s="287"/>
      <c r="B48" s="288"/>
      <c r="C48" s="261"/>
      <c r="D48" s="252"/>
      <c r="E48" s="337"/>
      <c r="F48" s="71" t="s">
        <v>29</v>
      </c>
      <c r="G48" s="72">
        <f>SUM(G47)</f>
        <v>15.1</v>
      </c>
      <c r="H48" s="94">
        <f>SUM(H47)</f>
        <v>15.1</v>
      </c>
      <c r="I48" s="72">
        <f>SUM(I47)</f>
        <v>15.1</v>
      </c>
      <c r="J48" s="72">
        <f>SUM(J47)</f>
        <v>16.600000000000001</v>
      </c>
      <c r="K48" s="72">
        <f>SUM(K47)</f>
        <v>18.2</v>
      </c>
      <c r="L48" s="347"/>
      <c r="M48" s="347"/>
      <c r="N48" s="347"/>
      <c r="O48" s="347"/>
      <c r="R48" s="21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2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</row>
    <row r="49" spans="1:246" s="3" customFormat="1" ht="37.5" customHeight="1">
      <c r="A49" s="287" t="s">
        <v>14</v>
      </c>
      <c r="B49" s="288" t="s">
        <v>31</v>
      </c>
      <c r="C49" s="261" t="s">
        <v>31</v>
      </c>
      <c r="D49" s="252" t="s">
        <v>44</v>
      </c>
      <c r="E49" s="337" t="s">
        <v>68</v>
      </c>
      <c r="F49" s="96" t="s">
        <v>235</v>
      </c>
      <c r="G49" s="89">
        <v>0.5</v>
      </c>
      <c r="H49" s="89">
        <v>0.5</v>
      </c>
      <c r="I49" s="90">
        <v>0.5</v>
      </c>
      <c r="J49" s="91">
        <v>0.66</v>
      </c>
      <c r="K49" s="91">
        <v>0.7</v>
      </c>
      <c r="L49" s="336"/>
      <c r="M49" s="336"/>
      <c r="N49" s="336"/>
      <c r="O49" s="336"/>
      <c r="R49" s="21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2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</row>
    <row r="50" spans="1:246" s="3" customFormat="1" ht="23.45" customHeight="1">
      <c r="A50" s="287"/>
      <c r="B50" s="288"/>
      <c r="C50" s="261"/>
      <c r="D50" s="252"/>
      <c r="E50" s="337"/>
      <c r="F50" s="71" t="s">
        <v>29</v>
      </c>
      <c r="G50" s="72">
        <f>SUM(G49)</f>
        <v>0.5</v>
      </c>
      <c r="H50" s="72">
        <f>SUM(H49)</f>
        <v>0.5</v>
      </c>
      <c r="I50" s="72">
        <f>SUM(I49)</f>
        <v>0.5</v>
      </c>
      <c r="J50" s="72">
        <f>SUM(J49)</f>
        <v>0.66</v>
      </c>
      <c r="K50" s="72">
        <f>SUM(K49)</f>
        <v>0.7</v>
      </c>
      <c r="L50" s="262"/>
      <c r="M50" s="262"/>
      <c r="N50" s="262"/>
      <c r="O50" s="262"/>
      <c r="R50" s="21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2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</row>
    <row r="51" spans="1:246" s="3" customFormat="1" ht="39" customHeight="1">
      <c r="A51" s="287" t="s">
        <v>14</v>
      </c>
      <c r="B51" s="288" t="s">
        <v>31</v>
      </c>
      <c r="C51" s="261" t="s">
        <v>36</v>
      </c>
      <c r="D51" s="252" t="s">
        <v>45</v>
      </c>
      <c r="E51" s="337" t="s">
        <v>70</v>
      </c>
      <c r="F51" s="96" t="s">
        <v>235</v>
      </c>
      <c r="G51" s="64">
        <v>27.6</v>
      </c>
      <c r="H51" s="64">
        <v>30.8</v>
      </c>
      <c r="I51" s="66">
        <v>30.8</v>
      </c>
      <c r="J51" s="91">
        <v>30.4</v>
      </c>
      <c r="K51" s="91">
        <v>33.4</v>
      </c>
      <c r="L51" s="291"/>
      <c r="M51" s="291"/>
      <c r="N51" s="291"/>
      <c r="O51" s="291"/>
      <c r="P51" s="22">
        <v>71.5</v>
      </c>
      <c r="R51" s="21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2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</row>
    <row r="52" spans="1:246" s="3" customFormat="1" ht="25.9" customHeight="1">
      <c r="A52" s="287"/>
      <c r="B52" s="288"/>
      <c r="C52" s="261"/>
      <c r="D52" s="252"/>
      <c r="E52" s="337"/>
      <c r="F52" s="71" t="s">
        <v>29</v>
      </c>
      <c r="G52" s="72">
        <f>SUM(G51)</f>
        <v>27.6</v>
      </c>
      <c r="H52" s="72">
        <f>SUM(H51)</f>
        <v>30.8</v>
      </c>
      <c r="I52" s="72">
        <f>SUM(I51)</f>
        <v>30.8</v>
      </c>
      <c r="J52" s="72">
        <f>SUM(J51)</f>
        <v>30.4</v>
      </c>
      <c r="K52" s="72">
        <f>SUM(K51)</f>
        <v>33.4</v>
      </c>
      <c r="L52" s="262"/>
      <c r="M52" s="262"/>
      <c r="N52" s="262"/>
      <c r="O52" s="262"/>
      <c r="R52" s="21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2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</row>
    <row r="53" spans="1:246" s="3" customFormat="1" ht="36.75" customHeight="1">
      <c r="A53" s="287" t="s">
        <v>14</v>
      </c>
      <c r="B53" s="288" t="s">
        <v>31</v>
      </c>
      <c r="C53" s="261" t="s">
        <v>46</v>
      </c>
      <c r="D53" s="291" t="s">
        <v>47</v>
      </c>
      <c r="E53" s="335" t="s">
        <v>36</v>
      </c>
      <c r="F53" s="96" t="s">
        <v>235</v>
      </c>
      <c r="G53" s="98">
        <v>0.7</v>
      </c>
      <c r="H53" s="98"/>
      <c r="I53" s="99"/>
      <c r="J53" s="100">
        <v>0.77</v>
      </c>
      <c r="K53" s="100">
        <v>0.8</v>
      </c>
      <c r="L53" s="336"/>
      <c r="M53" s="336"/>
      <c r="N53" s="336"/>
      <c r="O53" s="336"/>
      <c r="R53" s="21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2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</row>
    <row r="54" spans="1:246" s="3" customFormat="1" ht="21.6" customHeight="1">
      <c r="A54" s="287"/>
      <c r="B54" s="288"/>
      <c r="C54" s="261"/>
      <c r="D54" s="291"/>
      <c r="E54" s="335"/>
      <c r="F54" s="71" t="s">
        <v>29</v>
      </c>
      <c r="G54" s="94">
        <f>SUM(G53)</f>
        <v>0.7</v>
      </c>
      <c r="H54" s="94">
        <f>SUM(H53)</f>
        <v>0</v>
      </c>
      <c r="I54" s="94">
        <f>SUM(I53)</f>
        <v>0</v>
      </c>
      <c r="J54" s="94">
        <f>SUM(J53)</f>
        <v>0.77</v>
      </c>
      <c r="K54" s="94">
        <f>SUM(K53)</f>
        <v>0.8</v>
      </c>
      <c r="L54" s="262"/>
      <c r="M54" s="262"/>
      <c r="N54" s="262"/>
      <c r="O54" s="262"/>
      <c r="R54" s="21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2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</row>
    <row r="55" spans="1:246" s="3" customFormat="1" ht="39" customHeight="1">
      <c r="A55" s="287" t="s">
        <v>14</v>
      </c>
      <c r="B55" s="288" t="s">
        <v>31</v>
      </c>
      <c r="C55" s="261" t="s">
        <v>48</v>
      </c>
      <c r="D55" s="291" t="s">
        <v>49</v>
      </c>
      <c r="E55" s="337" t="s">
        <v>57</v>
      </c>
      <c r="F55" s="96" t="s">
        <v>235</v>
      </c>
      <c r="G55" s="101">
        <v>60.241</v>
      </c>
      <c r="H55" s="101">
        <v>60.9</v>
      </c>
      <c r="I55" s="102">
        <v>60.9</v>
      </c>
      <c r="J55" s="100">
        <v>66.2</v>
      </c>
      <c r="K55" s="100">
        <v>72.8</v>
      </c>
      <c r="L55" s="338"/>
      <c r="M55" s="338"/>
      <c r="N55" s="338"/>
      <c r="O55" s="338"/>
      <c r="P55" s="22">
        <v>180</v>
      </c>
      <c r="Q55" s="23">
        <v>137.4</v>
      </c>
      <c r="R55" s="21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2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</row>
    <row r="56" spans="1:246" s="3" customFormat="1" ht="21" customHeight="1">
      <c r="A56" s="287"/>
      <c r="B56" s="288"/>
      <c r="C56" s="261"/>
      <c r="D56" s="291"/>
      <c r="E56" s="337"/>
      <c r="F56" s="103" t="s">
        <v>29</v>
      </c>
      <c r="G56" s="94">
        <f>SUM(G55)</f>
        <v>60.241</v>
      </c>
      <c r="H56" s="94">
        <f>SUM(H55)</f>
        <v>60.9</v>
      </c>
      <c r="I56" s="94">
        <f>SUM(I55)</f>
        <v>60.9</v>
      </c>
      <c r="J56" s="94">
        <f>SUM(J55)</f>
        <v>66.2</v>
      </c>
      <c r="K56" s="94">
        <f>SUM(K55)</f>
        <v>72.8</v>
      </c>
      <c r="L56" s="262"/>
      <c r="M56" s="262"/>
      <c r="N56" s="262"/>
      <c r="O56" s="262"/>
      <c r="R56" s="21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2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</row>
    <row r="57" spans="1:246" s="3" customFormat="1" ht="37.5" customHeight="1">
      <c r="A57" s="287" t="s">
        <v>14</v>
      </c>
      <c r="B57" s="288" t="s">
        <v>31</v>
      </c>
      <c r="C57" s="261" t="s">
        <v>50</v>
      </c>
      <c r="D57" s="291" t="s">
        <v>51</v>
      </c>
      <c r="E57" s="335" t="s">
        <v>68</v>
      </c>
      <c r="F57" s="96" t="s">
        <v>235</v>
      </c>
      <c r="G57" s="89">
        <v>1.8</v>
      </c>
      <c r="H57" s="89">
        <v>1.8</v>
      </c>
      <c r="I57" s="90">
        <v>1.8</v>
      </c>
      <c r="J57" s="100">
        <v>1.835</v>
      </c>
      <c r="K57" s="100">
        <v>2.0499999999999998</v>
      </c>
      <c r="L57" s="363"/>
      <c r="M57" s="363"/>
      <c r="N57" s="363"/>
      <c r="O57" s="363"/>
      <c r="R57" s="21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2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</row>
    <row r="58" spans="1:246" s="3" customFormat="1" ht="27.6" customHeight="1">
      <c r="A58" s="287"/>
      <c r="B58" s="288"/>
      <c r="C58" s="261"/>
      <c r="D58" s="291"/>
      <c r="E58" s="335"/>
      <c r="F58" s="103" t="s">
        <v>29</v>
      </c>
      <c r="G58" s="94">
        <f>SUM(G57)</f>
        <v>1.8</v>
      </c>
      <c r="H58" s="94">
        <f>SUM(H57)</f>
        <v>1.8</v>
      </c>
      <c r="I58" s="94">
        <f>SUM(I57)</f>
        <v>1.8</v>
      </c>
      <c r="J58" s="94">
        <f>SUM(J57)</f>
        <v>1.835</v>
      </c>
      <c r="K58" s="94">
        <f>SUM(K57)</f>
        <v>2.0499999999999998</v>
      </c>
      <c r="L58" s="262"/>
      <c r="M58" s="262"/>
      <c r="N58" s="262"/>
      <c r="O58" s="262"/>
      <c r="R58" s="21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2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</row>
    <row r="59" spans="1:246" s="3" customFormat="1" ht="38.25" customHeight="1">
      <c r="A59" s="287" t="s">
        <v>14</v>
      </c>
      <c r="B59" s="288" t="s">
        <v>31</v>
      </c>
      <c r="C59" s="261" t="s">
        <v>38</v>
      </c>
      <c r="D59" s="291" t="s">
        <v>52</v>
      </c>
      <c r="E59" s="337" t="s">
        <v>64</v>
      </c>
      <c r="F59" s="96" t="s">
        <v>235</v>
      </c>
      <c r="G59" s="105">
        <v>12.8</v>
      </c>
      <c r="H59" s="105">
        <v>12.8</v>
      </c>
      <c r="I59" s="106">
        <v>12.8</v>
      </c>
      <c r="J59" s="107">
        <v>14.1</v>
      </c>
      <c r="K59" s="107">
        <v>15.5</v>
      </c>
      <c r="L59" s="338"/>
      <c r="M59" s="338"/>
      <c r="N59" s="338"/>
      <c r="O59" s="338"/>
      <c r="R59" s="21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2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</row>
    <row r="60" spans="1:246" s="3" customFormat="1" ht="21.6" customHeight="1">
      <c r="A60" s="287"/>
      <c r="B60" s="288"/>
      <c r="C60" s="261"/>
      <c r="D60" s="291"/>
      <c r="E60" s="337"/>
      <c r="F60" s="71" t="s">
        <v>29</v>
      </c>
      <c r="G60" s="94">
        <f>SUM(G59)</f>
        <v>12.8</v>
      </c>
      <c r="H60" s="94">
        <f>SUM(H59)</f>
        <v>12.8</v>
      </c>
      <c r="I60" s="94">
        <f>SUM(I59)</f>
        <v>12.8</v>
      </c>
      <c r="J60" s="94">
        <f>SUM(J59)</f>
        <v>14.1</v>
      </c>
      <c r="K60" s="94">
        <f>SUM(K59)</f>
        <v>15.5</v>
      </c>
      <c r="L60" s="262"/>
      <c r="M60" s="262"/>
      <c r="N60" s="262"/>
      <c r="O60" s="262"/>
      <c r="R60" s="21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2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</row>
    <row r="61" spans="1:246" s="3" customFormat="1" ht="33.75" customHeight="1">
      <c r="A61" s="287" t="s">
        <v>14</v>
      </c>
      <c r="B61" s="288" t="s">
        <v>31</v>
      </c>
      <c r="C61" s="261" t="s">
        <v>53</v>
      </c>
      <c r="D61" s="291" t="s">
        <v>54</v>
      </c>
      <c r="E61" s="337" t="s">
        <v>108</v>
      </c>
      <c r="F61" s="96" t="s">
        <v>235</v>
      </c>
      <c r="G61" s="98">
        <v>207.4</v>
      </c>
      <c r="H61" s="101">
        <v>211</v>
      </c>
      <c r="I61" s="102">
        <v>234.6</v>
      </c>
      <c r="J61" s="100">
        <v>216</v>
      </c>
      <c r="K61" s="100">
        <v>237.6</v>
      </c>
      <c r="L61" s="363"/>
      <c r="M61" s="363"/>
      <c r="N61" s="363"/>
      <c r="O61" s="363"/>
      <c r="R61" s="21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2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</row>
    <row r="62" spans="1:246" s="3" customFormat="1" ht="28.15" customHeight="1">
      <c r="A62" s="287"/>
      <c r="B62" s="288"/>
      <c r="C62" s="261"/>
      <c r="D62" s="291"/>
      <c r="E62" s="337"/>
      <c r="F62" s="71" t="s">
        <v>29</v>
      </c>
      <c r="G62" s="94">
        <f>SUM(G61)</f>
        <v>207.4</v>
      </c>
      <c r="H62" s="94">
        <f>SUM(H61)</f>
        <v>211</v>
      </c>
      <c r="I62" s="94">
        <f>SUM(I61)</f>
        <v>234.6</v>
      </c>
      <c r="J62" s="94">
        <f>SUM(J61)</f>
        <v>216</v>
      </c>
      <c r="K62" s="94">
        <f>SUM(K61)</f>
        <v>237.6</v>
      </c>
      <c r="L62" s="262"/>
      <c r="M62" s="262"/>
      <c r="N62" s="262"/>
      <c r="O62" s="262"/>
      <c r="R62" s="21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2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</row>
    <row r="63" spans="1:246" s="3" customFormat="1" ht="38.25" customHeight="1">
      <c r="A63" s="287" t="s">
        <v>14</v>
      </c>
      <c r="B63" s="288" t="s">
        <v>31</v>
      </c>
      <c r="C63" s="261" t="s">
        <v>55</v>
      </c>
      <c r="D63" s="291" t="s">
        <v>56</v>
      </c>
      <c r="E63" s="337" t="s">
        <v>64</v>
      </c>
      <c r="F63" s="96" t="s">
        <v>235</v>
      </c>
      <c r="G63" s="98">
        <v>16.2</v>
      </c>
      <c r="H63" s="89">
        <v>17.399999999999999</v>
      </c>
      <c r="I63" s="90">
        <v>16.2</v>
      </c>
      <c r="J63" s="100">
        <v>17.399999999999999</v>
      </c>
      <c r="K63" s="100">
        <v>19.100000000000001</v>
      </c>
      <c r="L63" s="363"/>
      <c r="M63" s="363"/>
      <c r="N63" s="363"/>
      <c r="O63" s="363"/>
      <c r="R63" s="21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2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</row>
    <row r="64" spans="1:246" s="3" customFormat="1" ht="24" customHeight="1">
      <c r="A64" s="287"/>
      <c r="B64" s="288"/>
      <c r="C64" s="261"/>
      <c r="D64" s="291"/>
      <c r="E64" s="337"/>
      <c r="F64" s="71" t="s">
        <v>29</v>
      </c>
      <c r="G64" s="94">
        <f>SUM(G63)</f>
        <v>16.2</v>
      </c>
      <c r="H64" s="94">
        <f>SUM(H63)</f>
        <v>17.399999999999999</v>
      </c>
      <c r="I64" s="94">
        <f>SUM(I63)</f>
        <v>16.2</v>
      </c>
      <c r="J64" s="94">
        <f>SUM(J63)</f>
        <v>17.399999999999999</v>
      </c>
      <c r="K64" s="94">
        <f>SUM(K63)</f>
        <v>19.100000000000001</v>
      </c>
      <c r="L64" s="262"/>
      <c r="M64" s="262"/>
      <c r="N64" s="262"/>
      <c r="O64" s="262"/>
      <c r="R64" s="21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2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</row>
    <row r="65" spans="1:246" s="3" customFormat="1" ht="33" customHeight="1">
      <c r="A65" s="287" t="s">
        <v>14</v>
      </c>
      <c r="B65" s="288" t="s">
        <v>31</v>
      </c>
      <c r="C65" s="261" t="s">
        <v>57</v>
      </c>
      <c r="D65" s="291" t="s">
        <v>58</v>
      </c>
      <c r="E65" s="337" t="s">
        <v>68</v>
      </c>
      <c r="F65" s="96" t="s">
        <v>235</v>
      </c>
      <c r="G65" s="98">
        <v>68.3</v>
      </c>
      <c r="H65" s="89">
        <v>72.7</v>
      </c>
      <c r="I65" s="90">
        <v>69.599999999999994</v>
      </c>
      <c r="J65" s="100">
        <v>74.599999999999994</v>
      </c>
      <c r="K65" s="100">
        <v>82</v>
      </c>
      <c r="L65" s="336"/>
      <c r="M65" s="336"/>
      <c r="N65" s="336"/>
      <c r="O65" s="336"/>
      <c r="R65" s="21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2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</row>
    <row r="66" spans="1:246" s="3" customFormat="1" ht="26.45" customHeight="1">
      <c r="A66" s="287"/>
      <c r="B66" s="288"/>
      <c r="C66" s="261"/>
      <c r="D66" s="291"/>
      <c r="E66" s="337"/>
      <c r="F66" s="71" t="s">
        <v>29</v>
      </c>
      <c r="G66" s="94">
        <f>SUM(G65)</f>
        <v>68.3</v>
      </c>
      <c r="H66" s="94">
        <f>SUM(H65)</f>
        <v>72.7</v>
      </c>
      <c r="I66" s="94">
        <f>SUM(I65)</f>
        <v>69.599999999999994</v>
      </c>
      <c r="J66" s="94">
        <f>SUM(J65)</f>
        <v>74.599999999999994</v>
      </c>
      <c r="K66" s="94">
        <f>SUM(K65)</f>
        <v>82</v>
      </c>
      <c r="L66" s="262"/>
      <c r="M66" s="262"/>
      <c r="N66" s="262"/>
      <c r="O66" s="262"/>
      <c r="R66" s="21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2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</row>
    <row r="67" spans="1:246" s="3" customFormat="1" ht="12.75" hidden="1" customHeight="1">
      <c r="A67" s="287" t="s">
        <v>14</v>
      </c>
      <c r="B67" s="288" t="s">
        <v>31</v>
      </c>
      <c r="C67" s="261" t="s">
        <v>59</v>
      </c>
      <c r="D67" s="291" t="s">
        <v>60</v>
      </c>
      <c r="E67" s="335" t="s">
        <v>53</v>
      </c>
      <c r="F67" s="97" t="s">
        <v>43</v>
      </c>
      <c r="G67" s="108"/>
      <c r="H67" s="109"/>
      <c r="I67" s="108"/>
      <c r="J67" s="100"/>
      <c r="K67" s="100"/>
      <c r="L67" s="336"/>
      <c r="M67" s="430"/>
      <c r="N67" s="391"/>
      <c r="O67" s="391"/>
      <c r="R67" s="21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2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</row>
    <row r="68" spans="1:246" s="3" customFormat="1" ht="12.75" hidden="1" customHeight="1">
      <c r="A68" s="287"/>
      <c r="B68" s="288"/>
      <c r="C68" s="261"/>
      <c r="D68" s="291"/>
      <c r="E68" s="335"/>
      <c r="F68" s="110"/>
      <c r="G68" s="111"/>
      <c r="H68" s="100"/>
      <c r="I68" s="111"/>
      <c r="J68" s="100"/>
      <c r="K68" s="100"/>
      <c r="L68" s="336"/>
      <c r="M68" s="430"/>
      <c r="N68" s="391"/>
      <c r="O68" s="391"/>
      <c r="R68" s="21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2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</row>
    <row r="69" spans="1:246" s="3" customFormat="1" ht="12.75" hidden="1" customHeight="1">
      <c r="A69" s="287"/>
      <c r="B69" s="288"/>
      <c r="C69" s="261"/>
      <c r="D69" s="291"/>
      <c r="E69" s="335"/>
      <c r="F69" s="71" t="s">
        <v>29</v>
      </c>
      <c r="G69" s="94">
        <f>SUM(G67+G68)</f>
        <v>0</v>
      </c>
      <c r="H69" s="94">
        <f>SUM(H67+H68)</f>
        <v>0</v>
      </c>
      <c r="I69" s="94">
        <f>SUM(I67+I68)</f>
        <v>0</v>
      </c>
      <c r="J69" s="94">
        <f>SUM(J67+J68)</f>
        <v>0</v>
      </c>
      <c r="K69" s="94">
        <f>SUM(K67+K68)</f>
        <v>0</v>
      </c>
      <c r="L69" s="262"/>
      <c r="M69" s="262"/>
      <c r="N69" s="262"/>
      <c r="O69" s="262"/>
      <c r="R69" s="21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2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</row>
    <row r="70" spans="1:246" s="3" customFormat="1" ht="36" customHeight="1">
      <c r="A70" s="287" t="s">
        <v>14</v>
      </c>
      <c r="B70" s="288" t="s">
        <v>31</v>
      </c>
      <c r="C70" s="261" t="s">
        <v>59</v>
      </c>
      <c r="D70" s="291" t="s">
        <v>61</v>
      </c>
      <c r="E70" s="335" t="s">
        <v>74</v>
      </c>
      <c r="F70" s="96" t="s">
        <v>235</v>
      </c>
      <c r="G70" s="89">
        <v>20</v>
      </c>
      <c r="H70" s="89">
        <v>20</v>
      </c>
      <c r="I70" s="90">
        <v>19.899999999999999</v>
      </c>
      <c r="J70" s="100">
        <v>29.7</v>
      </c>
      <c r="K70" s="100">
        <v>32.67</v>
      </c>
      <c r="L70" s="336"/>
      <c r="M70" s="336"/>
      <c r="N70" s="336"/>
      <c r="O70" s="336"/>
      <c r="R70" s="21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2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</row>
    <row r="71" spans="1:246" s="3" customFormat="1" ht="27.6" customHeight="1">
      <c r="A71" s="287"/>
      <c r="B71" s="288"/>
      <c r="C71" s="261"/>
      <c r="D71" s="291"/>
      <c r="E71" s="335"/>
      <c r="F71" s="71" t="s">
        <v>29</v>
      </c>
      <c r="G71" s="94">
        <f>SUM(G70)</f>
        <v>20</v>
      </c>
      <c r="H71" s="94">
        <f>SUM(H70)</f>
        <v>20</v>
      </c>
      <c r="I71" s="94">
        <f>SUM(I70)</f>
        <v>19.899999999999999</v>
      </c>
      <c r="J71" s="94">
        <f>SUM(J70)</f>
        <v>29.7</v>
      </c>
      <c r="K71" s="94">
        <f>SUM(K70)</f>
        <v>32.67</v>
      </c>
      <c r="L71" s="262"/>
      <c r="M71" s="262"/>
      <c r="N71" s="262"/>
      <c r="O71" s="262"/>
      <c r="R71" s="21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2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</row>
    <row r="72" spans="1:246" s="3" customFormat="1" ht="36" customHeight="1">
      <c r="A72" s="287" t="s">
        <v>14</v>
      </c>
      <c r="B72" s="288" t="s">
        <v>31</v>
      </c>
      <c r="C72" s="261" t="s">
        <v>62</v>
      </c>
      <c r="D72" s="291" t="s">
        <v>63</v>
      </c>
      <c r="E72" s="337" t="s">
        <v>74</v>
      </c>
      <c r="F72" s="96" t="s">
        <v>235</v>
      </c>
      <c r="G72" s="79">
        <v>33.9</v>
      </c>
      <c r="H72" s="112">
        <v>35.6</v>
      </c>
      <c r="I72" s="113">
        <v>33.4</v>
      </c>
      <c r="J72" s="100">
        <v>42.1</v>
      </c>
      <c r="K72" s="100">
        <v>46.3</v>
      </c>
      <c r="L72" s="336"/>
      <c r="M72" s="336"/>
      <c r="N72" s="336"/>
      <c r="O72" s="336"/>
      <c r="R72" s="21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2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</row>
    <row r="73" spans="1:246" s="3" customFormat="1" ht="28.9" customHeight="1">
      <c r="A73" s="287"/>
      <c r="B73" s="288"/>
      <c r="C73" s="261"/>
      <c r="D73" s="291"/>
      <c r="E73" s="337"/>
      <c r="F73" s="71" t="s">
        <v>29</v>
      </c>
      <c r="G73" s="94">
        <f>SUM(G72)</f>
        <v>33.9</v>
      </c>
      <c r="H73" s="94">
        <f>SUM(H72)</f>
        <v>35.6</v>
      </c>
      <c r="I73" s="94">
        <f>SUM(I72)</f>
        <v>33.4</v>
      </c>
      <c r="J73" s="94">
        <f>SUM(J72)</f>
        <v>42.1</v>
      </c>
      <c r="K73" s="94">
        <f>SUM(K72)</f>
        <v>46.3</v>
      </c>
      <c r="L73" s="262"/>
      <c r="M73" s="262"/>
      <c r="N73" s="262"/>
      <c r="O73" s="262"/>
      <c r="R73" s="21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2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</row>
    <row r="74" spans="1:246" s="3" customFormat="1" ht="39" customHeight="1">
      <c r="A74" s="287" t="s">
        <v>14</v>
      </c>
      <c r="B74" s="288" t="s">
        <v>31</v>
      </c>
      <c r="C74" s="261" t="s">
        <v>64</v>
      </c>
      <c r="D74" s="291" t="s">
        <v>65</v>
      </c>
      <c r="E74" s="335" t="s">
        <v>38</v>
      </c>
      <c r="F74" s="96" t="s">
        <v>235</v>
      </c>
      <c r="G74" s="79">
        <v>7.1</v>
      </c>
      <c r="H74" s="89">
        <v>6.9</v>
      </c>
      <c r="I74" s="90">
        <v>6.9</v>
      </c>
      <c r="J74" s="100">
        <v>7.8</v>
      </c>
      <c r="K74" s="100">
        <v>8.59</v>
      </c>
      <c r="L74" s="336"/>
      <c r="M74" s="336"/>
      <c r="N74" s="336"/>
      <c r="O74" s="336"/>
      <c r="R74" s="21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2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</row>
    <row r="75" spans="1:246" s="3" customFormat="1" ht="26.45" customHeight="1">
      <c r="A75" s="287"/>
      <c r="B75" s="288"/>
      <c r="C75" s="261"/>
      <c r="D75" s="291"/>
      <c r="E75" s="335"/>
      <c r="F75" s="71" t="s">
        <v>29</v>
      </c>
      <c r="G75" s="94">
        <f>SUM(G74)</f>
        <v>7.1</v>
      </c>
      <c r="H75" s="94">
        <f>SUM(H74)</f>
        <v>6.9</v>
      </c>
      <c r="I75" s="94">
        <f>SUM(I74)</f>
        <v>6.9</v>
      </c>
      <c r="J75" s="94">
        <f>SUM(J74)</f>
        <v>7.8</v>
      </c>
      <c r="K75" s="94">
        <f>SUM(K74)</f>
        <v>8.59</v>
      </c>
      <c r="L75" s="262"/>
      <c r="M75" s="262"/>
      <c r="N75" s="262"/>
      <c r="O75" s="262"/>
      <c r="R75" s="21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2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</row>
    <row r="76" spans="1:246" s="3" customFormat="1" ht="39" customHeight="1">
      <c r="A76" s="287" t="s">
        <v>14</v>
      </c>
      <c r="B76" s="288" t="s">
        <v>31</v>
      </c>
      <c r="C76" s="261" t="s">
        <v>66</v>
      </c>
      <c r="D76" s="291" t="s">
        <v>67</v>
      </c>
      <c r="E76" s="337" t="s">
        <v>53</v>
      </c>
      <c r="F76" s="96" t="s">
        <v>235</v>
      </c>
      <c r="G76" s="79">
        <v>4.5999999999999996</v>
      </c>
      <c r="H76" s="89">
        <v>3.3</v>
      </c>
      <c r="I76" s="90">
        <v>3.3</v>
      </c>
      <c r="J76" s="100">
        <v>6.16</v>
      </c>
      <c r="K76" s="100">
        <v>6.77</v>
      </c>
      <c r="L76" s="336"/>
      <c r="M76" s="336"/>
      <c r="N76" s="336"/>
      <c r="O76" s="336"/>
      <c r="P76" s="24">
        <v>47.9</v>
      </c>
      <c r="R76" s="21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2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</row>
    <row r="77" spans="1:246" s="3" customFormat="1" ht="27" customHeight="1">
      <c r="A77" s="287"/>
      <c r="B77" s="288"/>
      <c r="C77" s="261"/>
      <c r="D77" s="291"/>
      <c r="E77" s="337"/>
      <c r="F77" s="71" t="s">
        <v>29</v>
      </c>
      <c r="G77" s="72">
        <f>SUM(G76)</f>
        <v>4.5999999999999996</v>
      </c>
      <c r="H77" s="72">
        <f>SUM(H76)</f>
        <v>3.3</v>
      </c>
      <c r="I77" s="72">
        <f>SUM(I76)</f>
        <v>3.3</v>
      </c>
      <c r="J77" s="72">
        <f>SUM(J76)</f>
        <v>6.16</v>
      </c>
      <c r="K77" s="72">
        <f>SUM(K76)</f>
        <v>6.77</v>
      </c>
      <c r="L77" s="262"/>
      <c r="M77" s="262"/>
      <c r="N77" s="262"/>
      <c r="O77" s="262"/>
      <c r="R77" s="21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2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</row>
    <row r="78" spans="1:246" s="3" customFormat="1" ht="40.5" customHeight="1">
      <c r="A78" s="287" t="s">
        <v>14</v>
      </c>
      <c r="B78" s="288" t="s">
        <v>31</v>
      </c>
      <c r="C78" s="261" t="s">
        <v>68</v>
      </c>
      <c r="D78" s="291" t="s">
        <v>69</v>
      </c>
      <c r="E78" s="337" t="s">
        <v>55</v>
      </c>
      <c r="F78" s="96" t="s">
        <v>235</v>
      </c>
      <c r="G78" s="79">
        <v>11.6</v>
      </c>
      <c r="H78" s="89">
        <v>11.8</v>
      </c>
      <c r="I78" s="90">
        <v>12.1</v>
      </c>
      <c r="J78" s="100">
        <v>11.4</v>
      </c>
      <c r="K78" s="100">
        <v>11.49</v>
      </c>
      <c r="L78" s="336"/>
      <c r="M78" s="336"/>
      <c r="N78" s="336"/>
      <c r="O78" s="336"/>
      <c r="R78" s="21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2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</row>
    <row r="79" spans="1:246" s="3" customFormat="1" ht="22.15" customHeight="1">
      <c r="A79" s="287"/>
      <c r="B79" s="288"/>
      <c r="C79" s="261"/>
      <c r="D79" s="291"/>
      <c r="E79" s="337"/>
      <c r="F79" s="71" t="s">
        <v>29</v>
      </c>
      <c r="G79" s="94">
        <f>SUM(G78)</f>
        <v>11.6</v>
      </c>
      <c r="H79" s="94">
        <f>SUM(H78)</f>
        <v>11.8</v>
      </c>
      <c r="I79" s="94">
        <f>SUM(I78)</f>
        <v>12.1</v>
      </c>
      <c r="J79" s="94">
        <f>SUM(J78)</f>
        <v>11.4</v>
      </c>
      <c r="K79" s="94">
        <f>SUM(K78)</f>
        <v>11.49</v>
      </c>
      <c r="L79" s="262"/>
      <c r="M79" s="262"/>
      <c r="N79" s="262"/>
      <c r="O79" s="262"/>
      <c r="R79" s="21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2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</row>
    <row r="80" spans="1:246" s="3" customFormat="1" ht="39" customHeight="1">
      <c r="A80" s="287" t="s">
        <v>14</v>
      </c>
      <c r="B80" s="288" t="s">
        <v>31</v>
      </c>
      <c r="C80" s="261" t="s">
        <v>70</v>
      </c>
      <c r="D80" s="291" t="s">
        <v>71</v>
      </c>
      <c r="E80" s="337" t="s">
        <v>55</v>
      </c>
      <c r="F80" s="96" t="s">
        <v>235</v>
      </c>
      <c r="G80" s="79">
        <v>0.1</v>
      </c>
      <c r="H80" s="79">
        <v>0.1</v>
      </c>
      <c r="I80" s="80">
        <v>0.1</v>
      </c>
      <c r="J80" s="100">
        <v>0.11</v>
      </c>
      <c r="K80" s="100">
        <v>0.12</v>
      </c>
      <c r="L80" s="336"/>
      <c r="M80" s="336"/>
      <c r="N80" s="336"/>
      <c r="O80" s="336"/>
      <c r="R80" s="21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2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</row>
    <row r="81" spans="1:246" s="3" customFormat="1" ht="23.45" customHeight="1">
      <c r="A81" s="287"/>
      <c r="B81" s="288"/>
      <c r="C81" s="261"/>
      <c r="D81" s="291"/>
      <c r="E81" s="337"/>
      <c r="F81" s="71" t="s">
        <v>29</v>
      </c>
      <c r="G81" s="94">
        <f>SUM(G80)</f>
        <v>0.1</v>
      </c>
      <c r="H81" s="94">
        <f>SUM(H80)</f>
        <v>0.1</v>
      </c>
      <c r="I81" s="94">
        <f>SUM(I80)</f>
        <v>0.1</v>
      </c>
      <c r="J81" s="94">
        <f>SUM(J80)</f>
        <v>0.11</v>
      </c>
      <c r="K81" s="94">
        <f>SUM(K80)</f>
        <v>0.12</v>
      </c>
      <c r="L81" s="262"/>
      <c r="M81" s="262"/>
      <c r="N81" s="262"/>
      <c r="O81" s="262"/>
      <c r="R81" s="21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2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</row>
    <row r="82" spans="1:246" s="3" customFormat="1" ht="38.25" customHeight="1">
      <c r="A82" s="287" t="s">
        <v>14</v>
      </c>
      <c r="B82" s="288" t="s">
        <v>31</v>
      </c>
      <c r="C82" s="261" t="s">
        <v>72</v>
      </c>
      <c r="D82" s="291" t="s">
        <v>73</v>
      </c>
      <c r="E82" s="337" t="s">
        <v>53</v>
      </c>
      <c r="F82" s="96" t="s">
        <v>235</v>
      </c>
      <c r="G82" s="114">
        <v>20.5</v>
      </c>
      <c r="H82" s="115">
        <v>20</v>
      </c>
      <c r="I82" s="116">
        <v>15.1</v>
      </c>
      <c r="J82" s="117">
        <v>29.26</v>
      </c>
      <c r="K82" s="117">
        <v>32.18</v>
      </c>
      <c r="L82" s="336"/>
      <c r="M82" s="336"/>
      <c r="N82" s="336"/>
      <c r="O82" s="336"/>
      <c r="R82" s="21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2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</row>
    <row r="83" spans="1:246" s="3" customFormat="1" ht="26.25" customHeight="1">
      <c r="A83" s="287"/>
      <c r="B83" s="288"/>
      <c r="C83" s="261"/>
      <c r="D83" s="291"/>
      <c r="E83" s="337"/>
      <c r="F83" s="81" t="s">
        <v>29</v>
      </c>
      <c r="G83" s="118">
        <f>SUM(G82)</f>
        <v>20.5</v>
      </c>
      <c r="H83" s="118">
        <f>SUM(H82)</f>
        <v>20</v>
      </c>
      <c r="I83" s="118">
        <f>SUM(I82)</f>
        <v>15.1</v>
      </c>
      <c r="J83" s="118">
        <f>SUM(J82)</f>
        <v>29.26</v>
      </c>
      <c r="K83" s="118">
        <f>SUM(K82)</f>
        <v>32.18</v>
      </c>
      <c r="L83" s="262"/>
      <c r="M83" s="262"/>
      <c r="N83" s="262"/>
      <c r="O83" s="262"/>
      <c r="R83" s="21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2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</row>
    <row r="84" spans="1:246" s="3" customFormat="1" ht="42" customHeight="1">
      <c r="A84" s="287" t="s">
        <v>14</v>
      </c>
      <c r="B84" s="288" t="s">
        <v>31</v>
      </c>
      <c r="C84" s="261" t="s">
        <v>74</v>
      </c>
      <c r="D84" s="291" t="s">
        <v>75</v>
      </c>
      <c r="E84" s="337" t="s">
        <v>55</v>
      </c>
      <c r="F84" s="96" t="s">
        <v>235</v>
      </c>
      <c r="G84" s="79">
        <v>18.899999999999999</v>
      </c>
      <c r="H84" s="89">
        <v>21.6</v>
      </c>
      <c r="I84" s="90">
        <v>20.8</v>
      </c>
      <c r="J84" s="100">
        <v>16.39</v>
      </c>
      <c r="K84" s="100">
        <v>18.02</v>
      </c>
      <c r="L84" s="336"/>
      <c r="M84" s="336"/>
      <c r="N84" s="336"/>
      <c r="O84" s="336"/>
      <c r="R84" s="21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2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  <c r="IH84" s="4"/>
      <c r="II84" s="4"/>
      <c r="IJ84" s="4"/>
      <c r="IK84" s="4"/>
      <c r="IL84" s="4"/>
    </row>
    <row r="85" spans="1:246" s="3" customFormat="1" ht="24.6" customHeight="1">
      <c r="A85" s="287"/>
      <c r="B85" s="288"/>
      <c r="C85" s="261"/>
      <c r="D85" s="291"/>
      <c r="E85" s="337"/>
      <c r="F85" s="71" t="s">
        <v>29</v>
      </c>
      <c r="G85" s="94">
        <f>SUM(G84)</f>
        <v>18.899999999999999</v>
      </c>
      <c r="H85" s="94">
        <f>SUM(H84)</f>
        <v>21.6</v>
      </c>
      <c r="I85" s="94">
        <f>SUM(I84)</f>
        <v>20.8</v>
      </c>
      <c r="J85" s="94">
        <f>SUM(J84)</f>
        <v>16.39</v>
      </c>
      <c r="K85" s="94">
        <f>SUM(K84)</f>
        <v>18.02</v>
      </c>
      <c r="L85" s="262"/>
      <c r="M85" s="262"/>
      <c r="N85" s="262"/>
      <c r="O85" s="262"/>
      <c r="R85" s="21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2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</row>
    <row r="86" spans="1:246" s="3" customFormat="1" ht="57.75" customHeight="1">
      <c r="A86" s="287" t="s">
        <v>14</v>
      </c>
      <c r="B86" s="288" t="s">
        <v>31</v>
      </c>
      <c r="C86" s="401" t="s">
        <v>109</v>
      </c>
      <c r="D86" s="291" t="s">
        <v>130</v>
      </c>
      <c r="E86" s="337" t="s">
        <v>55</v>
      </c>
      <c r="F86" s="96" t="s">
        <v>235</v>
      </c>
      <c r="G86" s="79">
        <v>0.1</v>
      </c>
      <c r="H86" s="89">
        <v>0.2</v>
      </c>
      <c r="I86" s="90">
        <v>0.2</v>
      </c>
      <c r="J86" s="91">
        <v>6.16</v>
      </c>
      <c r="K86" s="100">
        <v>6.77</v>
      </c>
      <c r="L86" s="409"/>
      <c r="M86" s="409"/>
      <c r="N86" s="409"/>
      <c r="O86" s="409"/>
      <c r="R86" s="21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2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  <c r="IL86" s="4"/>
    </row>
    <row r="87" spans="1:246" s="3" customFormat="1" ht="24.6" customHeight="1">
      <c r="A87" s="287"/>
      <c r="B87" s="288"/>
      <c r="C87" s="401"/>
      <c r="D87" s="291"/>
      <c r="E87" s="337"/>
      <c r="F87" s="71" t="s">
        <v>29</v>
      </c>
      <c r="G87" s="94">
        <f>SUM(G86)</f>
        <v>0.1</v>
      </c>
      <c r="H87" s="94">
        <f>SUM(H86)</f>
        <v>0.2</v>
      </c>
      <c r="I87" s="94">
        <f>SUM(I86)</f>
        <v>0.2</v>
      </c>
      <c r="J87" s="94">
        <f>SUM(J86)</f>
        <v>6.16</v>
      </c>
      <c r="K87" s="94">
        <f>SUM(K86)</f>
        <v>6.77</v>
      </c>
      <c r="L87" s="262"/>
      <c r="M87" s="262"/>
      <c r="N87" s="262"/>
      <c r="O87" s="262"/>
      <c r="R87" s="21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2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</row>
    <row r="88" spans="1:246" s="3" customFormat="1" ht="69" customHeight="1">
      <c r="A88" s="395" t="s">
        <v>14</v>
      </c>
      <c r="B88" s="264" t="s">
        <v>31</v>
      </c>
      <c r="C88" s="402" t="s">
        <v>80</v>
      </c>
      <c r="D88" s="392" t="s">
        <v>216</v>
      </c>
      <c r="E88" s="398" t="s">
        <v>72</v>
      </c>
      <c r="F88" s="405" t="s">
        <v>235</v>
      </c>
      <c r="G88" s="428"/>
      <c r="H88" s="364">
        <v>7</v>
      </c>
      <c r="I88" s="426">
        <v>4</v>
      </c>
      <c r="J88" s="364">
        <v>9</v>
      </c>
      <c r="K88" s="364">
        <v>9</v>
      </c>
      <c r="L88" s="119" t="s">
        <v>153</v>
      </c>
      <c r="M88" s="120">
        <v>5</v>
      </c>
      <c r="N88" s="120">
        <v>10</v>
      </c>
      <c r="O88" s="120">
        <v>10</v>
      </c>
      <c r="R88" s="21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2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  <c r="IH88" s="4"/>
      <c r="II88" s="4"/>
      <c r="IJ88" s="4"/>
      <c r="IK88" s="4"/>
      <c r="IL88" s="4"/>
    </row>
    <row r="89" spans="1:246" s="3" customFormat="1" ht="50.25" customHeight="1">
      <c r="A89" s="396"/>
      <c r="B89" s="265"/>
      <c r="C89" s="403"/>
      <c r="D89" s="393"/>
      <c r="E89" s="399"/>
      <c r="F89" s="406"/>
      <c r="G89" s="429"/>
      <c r="H89" s="365"/>
      <c r="I89" s="427"/>
      <c r="J89" s="365"/>
      <c r="K89" s="365"/>
      <c r="L89" s="119" t="s">
        <v>155</v>
      </c>
      <c r="M89" s="120" t="s">
        <v>109</v>
      </c>
      <c r="N89" s="120" t="s">
        <v>154</v>
      </c>
      <c r="O89" s="120" t="s">
        <v>125</v>
      </c>
      <c r="R89" s="21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2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  <c r="IH89" s="4"/>
      <c r="II89" s="4"/>
      <c r="IJ89" s="4"/>
      <c r="IK89" s="4"/>
      <c r="IL89" s="4"/>
    </row>
    <row r="90" spans="1:246" s="3" customFormat="1" ht="18.75" customHeight="1">
      <c r="A90" s="397"/>
      <c r="B90" s="266"/>
      <c r="C90" s="404"/>
      <c r="D90" s="394"/>
      <c r="E90" s="400"/>
      <c r="F90" s="71" t="s">
        <v>29</v>
      </c>
      <c r="G90" s="94">
        <f>SUM(G88)</f>
        <v>0</v>
      </c>
      <c r="H90" s="94">
        <f>SUM(H88)</f>
        <v>7</v>
      </c>
      <c r="I90" s="94">
        <f>SUM(I88)</f>
        <v>4</v>
      </c>
      <c r="J90" s="94">
        <f>SUM(J88)</f>
        <v>9</v>
      </c>
      <c r="K90" s="94">
        <f>SUM(K88)</f>
        <v>9</v>
      </c>
      <c r="L90" s="262"/>
      <c r="M90" s="262"/>
      <c r="N90" s="262"/>
      <c r="O90" s="262"/>
      <c r="R90" s="21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2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  <c r="IH90" s="4"/>
      <c r="II90" s="4"/>
      <c r="IJ90" s="4"/>
      <c r="IK90" s="4"/>
      <c r="IL90" s="4"/>
    </row>
    <row r="91" spans="1:246" s="3" customFormat="1" ht="33" customHeight="1">
      <c r="A91" s="287" t="s">
        <v>14</v>
      </c>
      <c r="B91" s="288" t="s">
        <v>31</v>
      </c>
      <c r="C91" s="401" t="s">
        <v>193</v>
      </c>
      <c r="D91" s="291" t="s">
        <v>194</v>
      </c>
      <c r="E91" s="337" t="s">
        <v>55</v>
      </c>
      <c r="F91" s="63" t="s">
        <v>235</v>
      </c>
      <c r="G91" s="79"/>
      <c r="H91" s="89">
        <v>0.5</v>
      </c>
      <c r="I91" s="90"/>
      <c r="J91" s="91">
        <v>0.5</v>
      </c>
      <c r="K91" s="100">
        <v>0.5</v>
      </c>
      <c r="L91" s="409"/>
      <c r="M91" s="409"/>
      <c r="N91" s="409"/>
      <c r="O91" s="409"/>
      <c r="R91" s="21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2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</row>
    <row r="92" spans="1:246" s="3" customFormat="1" ht="17.25" customHeight="1">
      <c r="A92" s="287"/>
      <c r="B92" s="288"/>
      <c r="C92" s="401"/>
      <c r="D92" s="291"/>
      <c r="E92" s="337"/>
      <c r="F92" s="71" t="s">
        <v>29</v>
      </c>
      <c r="G92" s="94">
        <f>SUM(G91)</f>
        <v>0</v>
      </c>
      <c r="H92" s="94">
        <f>SUM(H91)</f>
        <v>0.5</v>
      </c>
      <c r="I92" s="94">
        <f>SUM(I91)</f>
        <v>0</v>
      </c>
      <c r="J92" s="94">
        <f>SUM(J91)</f>
        <v>0.5</v>
      </c>
      <c r="K92" s="94">
        <f>SUM(K91)</f>
        <v>0.5</v>
      </c>
      <c r="L92" s="262"/>
      <c r="M92" s="262"/>
      <c r="N92" s="262"/>
      <c r="O92" s="262"/>
      <c r="R92" s="21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2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  <c r="IL92" s="4"/>
    </row>
    <row r="93" spans="1:246" s="25" customFormat="1" ht="21.75" customHeight="1">
      <c r="A93" s="61" t="s">
        <v>14</v>
      </c>
      <c r="B93" s="62" t="s">
        <v>31</v>
      </c>
      <c r="C93" s="258" t="s">
        <v>40</v>
      </c>
      <c r="D93" s="258"/>
      <c r="E93" s="258"/>
      <c r="F93" s="258"/>
      <c r="G93" s="121">
        <f>G87+G85+G83+G81+G79+G77+G75+G73+G71+G66+G64+G62+G60+G58+G56+G54+G52+G50+G48+G90+G92</f>
        <v>527.44100000000014</v>
      </c>
      <c r="H93" s="121">
        <f>H87+H85+H83+H81+H79+H77+H75+H73+H71+H66+H64+H62+H60+H58+H56+H54+H52+H50+H48+H90+H92</f>
        <v>550</v>
      </c>
      <c r="I93" s="121">
        <f>I87+I85+I83+I81+I79+I77+I75+I73+I71+I66+I64+I62+I60+I58+I56+I54+I52+I50+I48+I90+I92</f>
        <v>558.1</v>
      </c>
      <c r="J93" s="121">
        <f>J87+J85+J83+J81+J79+J77+J75+J73+J71+J66+J64+J62+J60+J58+J56+J54+J52+J50+J48+J90+J92</f>
        <v>597.14499999999998</v>
      </c>
      <c r="K93" s="121">
        <f>K87+K85+K83+K81+K79+K77+K75+K73+K71+K66+K64+K62+K60+K58+K56+K54+K52+K50+K48+K90+K92</f>
        <v>654.55999999999995</v>
      </c>
      <c r="L93" s="346"/>
      <c r="M93" s="346"/>
      <c r="N93" s="346"/>
      <c r="O93" s="34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43"/>
      <c r="GF93" s="26"/>
      <c r="GG93" s="26"/>
      <c r="GH93" s="26"/>
      <c r="GI93" s="26"/>
      <c r="GJ93" s="26"/>
      <c r="GK93" s="26"/>
      <c r="GL93" s="26"/>
      <c r="GM93" s="26"/>
      <c r="GN93" s="26"/>
      <c r="GO93" s="26"/>
      <c r="GP93" s="26"/>
      <c r="GQ93" s="26"/>
      <c r="GR93" s="26"/>
      <c r="GS93" s="26"/>
      <c r="GT93" s="26"/>
      <c r="GU93" s="26"/>
      <c r="GV93" s="26"/>
      <c r="GW93" s="26"/>
      <c r="GX93" s="26"/>
      <c r="GY93" s="26"/>
      <c r="GZ93" s="26"/>
      <c r="HA93" s="26"/>
      <c r="HB93" s="26"/>
      <c r="HC93" s="26"/>
      <c r="HD93" s="26"/>
      <c r="HE93" s="26"/>
      <c r="HF93" s="26"/>
      <c r="HG93" s="26"/>
      <c r="HH93" s="26"/>
      <c r="HI93" s="26"/>
      <c r="HJ93" s="26"/>
      <c r="HK93" s="26"/>
      <c r="HL93" s="26"/>
      <c r="HM93" s="26"/>
      <c r="HN93" s="26"/>
      <c r="HO93" s="26"/>
      <c r="HP93" s="26"/>
      <c r="HQ93" s="26"/>
      <c r="HR93" s="26"/>
      <c r="HS93" s="26"/>
      <c r="HT93" s="26"/>
      <c r="HU93" s="26"/>
      <c r="HV93" s="26"/>
      <c r="HW93" s="26"/>
      <c r="HX93" s="26"/>
      <c r="HY93" s="26"/>
      <c r="HZ93" s="26"/>
      <c r="IA93" s="26"/>
      <c r="IB93" s="26"/>
      <c r="IC93" s="26"/>
      <c r="ID93" s="26"/>
      <c r="IE93" s="26"/>
      <c r="IF93" s="26"/>
      <c r="IG93" s="26"/>
      <c r="IH93" s="26"/>
      <c r="II93" s="26"/>
      <c r="IJ93" s="26"/>
      <c r="IK93" s="26"/>
      <c r="IL93" s="26"/>
    </row>
    <row r="94" spans="1:246" s="3" customFormat="1" ht="18.2" customHeight="1">
      <c r="A94" s="61" t="s">
        <v>14</v>
      </c>
      <c r="B94" s="62" t="s">
        <v>36</v>
      </c>
      <c r="C94" s="267" t="s">
        <v>129</v>
      </c>
      <c r="D94" s="268"/>
      <c r="E94" s="268"/>
      <c r="F94" s="268"/>
      <c r="G94" s="268"/>
      <c r="H94" s="268"/>
      <c r="I94" s="268"/>
      <c r="J94" s="268"/>
      <c r="K94" s="268"/>
      <c r="L94" s="268"/>
      <c r="M94" s="268"/>
      <c r="N94" s="268"/>
      <c r="O94" s="269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2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  <c r="IK94" s="4"/>
      <c r="IL94" s="4"/>
    </row>
    <row r="95" spans="1:246" ht="47.25" customHeight="1">
      <c r="A95" s="395" t="s">
        <v>14</v>
      </c>
      <c r="B95" s="264" t="s">
        <v>36</v>
      </c>
      <c r="C95" s="327" t="s">
        <v>46</v>
      </c>
      <c r="D95" s="423" t="s">
        <v>217</v>
      </c>
      <c r="E95" s="420" t="s">
        <v>109</v>
      </c>
      <c r="F95" s="122" t="s">
        <v>26</v>
      </c>
      <c r="G95" s="123">
        <v>15</v>
      </c>
      <c r="H95" s="124">
        <v>20</v>
      </c>
      <c r="I95" s="125">
        <v>20</v>
      </c>
      <c r="J95" s="124">
        <v>5</v>
      </c>
      <c r="K95" s="124">
        <v>5</v>
      </c>
      <c r="L95" s="126" t="s">
        <v>180</v>
      </c>
      <c r="M95" s="127">
        <v>1</v>
      </c>
      <c r="N95" s="128"/>
      <c r="O95" s="128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 s="44">
        <v>15</v>
      </c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</row>
    <row r="96" spans="1:246" ht="57" customHeight="1">
      <c r="A96" s="396"/>
      <c r="B96" s="265"/>
      <c r="C96" s="328"/>
      <c r="D96" s="424"/>
      <c r="E96" s="421"/>
      <c r="F96" s="122" t="s">
        <v>76</v>
      </c>
      <c r="G96" s="123">
        <v>85</v>
      </c>
      <c r="H96" s="124"/>
      <c r="I96" s="125"/>
      <c r="J96" s="124"/>
      <c r="K96" s="124"/>
      <c r="L96" s="129" t="s">
        <v>181</v>
      </c>
      <c r="M96" s="130">
        <v>25</v>
      </c>
      <c r="N96" s="130">
        <v>25</v>
      </c>
      <c r="O96" s="130">
        <v>25</v>
      </c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 s="44">
        <v>85</v>
      </c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</row>
    <row r="97" spans="1:246" ht="21" customHeight="1">
      <c r="A97" s="397"/>
      <c r="B97" s="266"/>
      <c r="C97" s="329"/>
      <c r="D97" s="425"/>
      <c r="E97" s="422"/>
      <c r="F97" s="71" t="s">
        <v>29</v>
      </c>
      <c r="G97" s="131">
        <f>SUM(G95:G96)</f>
        <v>100</v>
      </c>
      <c r="H97" s="131">
        <f>SUM(H95:H96)</f>
        <v>20</v>
      </c>
      <c r="I97" s="131">
        <f>SUM(I95:I96)</f>
        <v>20</v>
      </c>
      <c r="J97" s="131">
        <f>SUM(J95:J96)</f>
        <v>5</v>
      </c>
      <c r="K97" s="131">
        <f>SUM(K95:K96)</f>
        <v>5</v>
      </c>
      <c r="L97" s="410"/>
      <c r="M97" s="411"/>
      <c r="N97" s="411"/>
      <c r="O97" s="412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 s="45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</row>
    <row r="98" spans="1:246" s="3" customFormat="1" ht="19.350000000000001" customHeight="1">
      <c r="A98" s="61" t="s">
        <v>14</v>
      </c>
      <c r="B98" s="62" t="s">
        <v>36</v>
      </c>
      <c r="C98" s="258" t="s">
        <v>40</v>
      </c>
      <c r="D98" s="258"/>
      <c r="E98" s="258"/>
      <c r="F98" s="258"/>
      <c r="G98" s="121">
        <f>SUM(G97)</f>
        <v>100</v>
      </c>
      <c r="H98" s="121">
        <f>SUM(H97)</f>
        <v>20</v>
      </c>
      <c r="I98" s="121">
        <f>SUM(I97)</f>
        <v>20</v>
      </c>
      <c r="J98" s="121">
        <f>SUM(J97)</f>
        <v>5</v>
      </c>
      <c r="K98" s="121">
        <f>SUM(K97)</f>
        <v>5</v>
      </c>
      <c r="L98" s="275"/>
      <c r="M98" s="275"/>
      <c r="N98" s="275"/>
      <c r="O98" s="275"/>
      <c r="R98" s="21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6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  <c r="IH98" s="4"/>
      <c r="II98" s="4"/>
      <c r="IJ98" s="4"/>
      <c r="IK98" s="4"/>
      <c r="IL98" s="4"/>
    </row>
    <row r="99" spans="1:246" s="3" customFormat="1" ht="20.25" customHeight="1">
      <c r="A99" s="61" t="s">
        <v>14</v>
      </c>
      <c r="B99" s="62" t="s">
        <v>46</v>
      </c>
      <c r="C99" s="413" t="s">
        <v>77</v>
      </c>
      <c r="D99" s="414"/>
      <c r="E99" s="414"/>
      <c r="F99" s="414"/>
      <c r="G99" s="414"/>
      <c r="H99" s="414"/>
      <c r="I99" s="414"/>
      <c r="J99" s="414"/>
      <c r="K99" s="414"/>
      <c r="L99" s="414"/>
      <c r="M99" s="414"/>
      <c r="N99" s="414"/>
      <c r="O99" s="415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6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  <c r="IH99" s="4"/>
      <c r="II99" s="4"/>
      <c r="IJ99" s="4"/>
      <c r="IK99" s="4"/>
      <c r="IL99" s="4"/>
    </row>
    <row r="100" spans="1:246" ht="44.25" customHeight="1">
      <c r="A100" s="287" t="s">
        <v>14</v>
      </c>
      <c r="B100" s="288" t="s">
        <v>46</v>
      </c>
      <c r="C100" s="261" t="s">
        <v>36</v>
      </c>
      <c r="D100" s="407" t="s">
        <v>115</v>
      </c>
      <c r="E100" s="408" t="s">
        <v>68</v>
      </c>
      <c r="F100" s="319" t="s">
        <v>26</v>
      </c>
      <c r="G100" s="313"/>
      <c r="H100" s="302"/>
      <c r="I100" s="270"/>
      <c r="J100" s="418"/>
      <c r="K100" s="313">
        <v>29</v>
      </c>
      <c r="L100" s="132" t="s">
        <v>135</v>
      </c>
      <c r="M100" s="133">
        <v>50</v>
      </c>
      <c r="N100" s="134">
        <v>25</v>
      </c>
      <c r="O100" s="134">
        <v>25</v>
      </c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 s="45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</row>
    <row r="101" spans="1:246" ht="81.75" customHeight="1">
      <c r="A101" s="287"/>
      <c r="B101" s="288"/>
      <c r="C101" s="261"/>
      <c r="D101" s="407"/>
      <c r="E101" s="408"/>
      <c r="F101" s="320"/>
      <c r="G101" s="314"/>
      <c r="H101" s="303"/>
      <c r="I101" s="308"/>
      <c r="J101" s="419"/>
      <c r="K101" s="314"/>
      <c r="L101" s="132" t="s">
        <v>215</v>
      </c>
      <c r="M101" s="133"/>
      <c r="N101" s="134"/>
      <c r="O101" s="134">
        <v>1</v>
      </c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 s="44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</row>
    <row r="102" spans="1:246" ht="22.5" customHeight="1">
      <c r="A102" s="287"/>
      <c r="B102" s="288"/>
      <c r="C102" s="261"/>
      <c r="D102" s="407"/>
      <c r="E102" s="408"/>
      <c r="F102" s="135" t="s">
        <v>29</v>
      </c>
      <c r="G102" s="72">
        <f>SUM(G100:G101)</f>
        <v>0</v>
      </c>
      <c r="H102" s="72">
        <f>SUM(H100:H101)</f>
        <v>0</v>
      </c>
      <c r="I102" s="72">
        <f>SUM(I100:I101)</f>
        <v>0</v>
      </c>
      <c r="J102" s="72">
        <f>SUM(J100:J101)</f>
        <v>0</v>
      </c>
      <c r="K102" s="72">
        <f>SUM(K100:K101)</f>
        <v>29</v>
      </c>
      <c r="L102" s="315"/>
      <c r="M102" s="315"/>
      <c r="N102" s="315"/>
      <c r="O102" s="315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 s="44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</row>
    <row r="103" spans="1:246" ht="63" customHeight="1">
      <c r="A103" s="287" t="s">
        <v>14</v>
      </c>
      <c r="B103" s="288" t="s">
        <v>46</v>
      </c>
      <c r="C103" s="261" t="s">
        <v>46</v>
      </c>
      <c r="D103" s="316" t="s">
        <v>156</v>
      </c>
      <c r="E103" s="318" t="s">
        <v>182</v>
      </c>
      <c r="F103" s="76" t="s">
        <v>26</v>
      </c>
      <c r="G103" s="136">
        <v>15</v>
      </c>
      <c r="H103" s="100">
        <v>25</v>
      </c>
      <c r="I103" s="90">
        <v>25</v>
      </c>
      <c r="J103" s="137">
        <v>100</v>
      </c>
      <c r="K103" s="89">
        <v>30</v>
      </c>
      <c r="L103" s="416" t="s">
        <v>183</v>
      </c>
      <c r="M103" s="333">
        <v>4</v>
      </c>
      <c r="N103" s="333">
        <v>5</v>
      </c>
      <c r="O103" s="333">
        <v>4</v>
      </c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 s="47">
        <v>15</v>
      </c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</row>
    <row r="104" spans="1:246" ht="48.75" customHeight="1">
      <c r="A104" s="287"/>
      <c r="B104" s="288"/>
      <c r="C104" s="261"/>
      <c r="D104" s="316"/>
      <c r="E104" s="318"/>
      <c r="F104" s="229" t="s">
        <v>241</v>
      </c>
      <c r="G104" s="136"/>
      <c r="H104" s="89">
        <v>110</v>
      </c>
      <c r="I104" s="90">
        <v>110</v>
      </c>
      <c r="J104" s="137"/>
      <c r="K104" s="138"/>
      <c r="L104" s="417"/>
      <c r="M104" s="334"/>
      <c r="N104" s="334"/>
      <c r="O104" s="33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 s="47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</row>
    <row r="105" spans="1:246" ht="96.75" customHeight="1">
      <c r="A105" s="287"/>
      <c r="B105" s="288"/>
      <c r="C105" s="261"/>
      <c r="D105" s="317"/>
      <c r="E105" s="318"/>
      <c r="F105" s="139" t="s">
        <v>76</v>
      </c>
      <c r="G105" s="136">
        <v>85</v>
      </c>
      <c r="H105" s="100"/>
      <c r="I105" s="90"/>
      <c r="J105" s="137">
        <v>150</v>
      </c>
      <c r="K105" s="89">
        <v>150</v>
      </c>
      <c r="L105" s="140" t="s">
        <v>184</v>
      </c>
      <c r="M105" s="141"/>
      <c r="N105" s="140"/>
      <c r="O105" s="140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 s="47">
        <v>85</v>
      </c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</row>
    <row r="106" spans="1:246" ht="31.5" customHeight="1">
      <c r="A106" s="287"/>
      <c r="B106" s="288"/>
      <c r="C106" s="261"/>
      <c r="D106" s="317"/>
      <c r="E106" s="318"/>
      <c r="F106" s="142" t="s">
        <v>29</v>
      </c>
      <c r="G106" s="131">
        <f>SUM(G103:G105)</f>
        <v>100</v>
      </c>
      <c r="H106" s="131">
        <f t="shared" ref="H106:K106" si="2">SUM(H103:H105)</f>
        <v>135</v>
      </c>
      <c r="I106" s="131">
        <f t="shared" si="2"/>
        <v>135</v>
      </c>
      <c r="J106" s="131">
        <f t="shared" si="2"/>
        <v>250</v>
      </c>
      <c r="K106" s="131">
        <f t="shared" si="2"/>
        <v>180</v>
      </c>
      <c r="L106" s="315"/>
      <c r="M106" s="315"/>
      <c r="N106" s="315"/>
      <c r="O106" s="315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 s="44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</row>
    <row r="107" spans="1:246" ht="57.75" customHeight="1">
      <c r="A107" s="287" t="s">
        <v>14</v>
      </c>
      <c r="B107" s="288" t="s">
        <v>46</v>
      </c>
      <c r="C107" s="261" t="s">
        <v>48</v>
      </c>
      <c r="D107" s="316" t="s">
        <v>223</v>
      </c>
      <c r="E107" s="318" t="s">
        <v>248</v>
      </c>
      <c r="F107" s="76" t="s">
        <v>26</v>
      </c>
      <c r="G107" s="136"/>
      <c r="H107" s="89">
        <v>17.5</v>
      </c>
      <c r="I107" s="90"/>
      <c r="J107" s="231">
        <v>17.600000000000001</v>
      </c>
      <c r="K107" s="89"/>
      <c r="L107" s="416" t="s">
        <v>230</v>
      </c>
      <c r="M107" s="333">
        <v>1</v>
      </c>
      <c r="N107" s="333"/>
      <c r="O107" s="333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 s="47">
        <v>15</v>
      </c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</row>
    <row r="108" spans="1:246" ht="33" customHeight="1">
      <c r="A108" s="287"/>
      <c r="B108" s="288"/>
      <c r="C108" s="261"/>
      <c r="D108" s="316"/>
      <c r="E108" s="318"/>
      <c r="F108" s="229" t="s">
        <v>241</v>
      </c>
      <c r="G108" s="136"/>
      <c r="H108" s="89"/>
      <c r="I108" s="90">
        <v>116.8</v>
      </c>
      <c r="J108" s="231"/>
      <c r="K108" s="89"/>
      <c r="L108" s="417"/>
      <c r="M108" s="334"/>
      <c r="N108" s="334"/>
      <c r="O108" s="334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 s="47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</row>
    <row r="109" spans="1:246" ht="33" customHeight="1">
      <c r="A109" s="287"/>
      <c r="B109" s="288"/>
      <c r="C109" s="261"/>
      <c r="D109" s="317"/>
      <c r="E109" s="318"/>
      <c r="F109" s="139" t="s">
        <v>76</v>
      </c>
      <c r="G109" s="136"/>
      <c r="H109" s="64">
        <v>99.3</v>
      </c>
      <c r="I109" s="90"/>
      <c r="J109" s="231">
        <v>99.4</v>
      </c>
      <c r="K109" s="89"/>
      <c r="L109" s="132" t="s">
        <v>231</v>
      </c>
      <c r="M109" s="140"/>
      <c r="N109" s="143">
        <v>1</v>
      </c>
      <c r="O109" s="140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 s="47">
        <v>85</v>
      </c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</row>
    <row r="110" spans="1:246" ht="31.5" customHeight="1">
      <c r="A110" s="287"/>
      <c r="B110" s="288"/>
      <c r="C110" s="261"/>
      <c r="D110" s="317"/>
      <c r="E110" s="318"/>
      <c r="F110" s="142" t="s">
        <v>29</v>
      </c>
      <c r="G110" s="131">
        <f>SUM(G107:G109)</f>
        <v>0</v>
      </c>
      <c r="H110" s="131">
        <f t="shared" ref="H110:K110" si="3">SUM(H107:H109)</f>
        <v>116.8</v>
      </c>
      <c r="I110" s="131">
        <f t="shared" si="3"/>
        <v>116.8</v>
      </c>
      <c r="J110" s="131">
        <f t="shared" si="3"/>
        <v>117</v>
      </c>
      <c r="K110" s="131">
        <f t="shared" si="3"/>
        <v>0</v>
      </c>
      <c r="L110" s="315"/>
      <c r="M110" s="315"/>
      <c r="N110" s="315"/>
      <c r="O110" s="315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 s="44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</row>
    <row r="111" spans="1:246" s="3" customFormat="1" ht="21" customHeight="1">
      <c r="A111" s="61" t="s">
        <v>14</v>
      </c>
      <c r="B111" s="62" t="s">
        <v>46</v>
      </c>
      <c r="C111" s="258" t="s">
        <v>40</v>
      </c>
      <c r="D111" s="258"/>
      <c r="E111" s="258"/>
      <c r="F111" s="258"/>
      <c r="G111" s="121">
        <f>SUM(G102+G106+G110)</f>
        <v>100</v>
      </c>
      <c r="H111" s="121">
        <f t="shared" ref="H111:K111" si="4">SUM(H102+H106+H110)</f>
        <v>251.8</v>
      </c>
      <c r="I111" s="121">
        <f t="shared" si="4"/>
        <v>251.8</v>
      </c>
      <c r="J111" s="121">
        <f t="shared" si="4"/>
        <v>367</v>
      </c>
      <c r="K111" s="121">
        <f t="shared" si="4"/>
        <v>209</v>
      </c>
      <c r="L111" s="275"/>
      <c r="M111" s="275"/>
      <c r="N111" s="275"/>
      <c r="O111" s="275"/>
      <c r="R111" s="21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2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  <c r="IH111" s="4"/>
      <c r="II111" s="4"/>
      <c r="IJ111" s="4"/>
      <c r="IK111" s="4"/>
      <c r="IL111" s="4"/>
    </row>
    <row r="112" spans="1:246" s="2" customFormat="1" ht="16.350000000000001" customHeight="1">
      <c r="A112" s="61" t="s">
        <v>14</v>
      </c>
      <c r="B112" s="62" t="s">
        <v>48</v>
      </c>
      <c r="C112" s="267" t="s">
        <v>78</v>
      </c>
      <c r="D112" s="268"/>
      <c r="E112" s="268"/>
      <c r="F112" s="268"/>
      <c r="G112" s="268"/>
      <c r="H112" s="268"/>
      <c r="I112" s="268"/>
      <c r="J112" s="268"/>
      <c r="K112" s="268"/>
      <c r="L112" s="268"/>
      <c r="M112" s="268"/>
      <c r="N112" s="268"/>
      <c r="O112" s="269"/>
      <c r="P112" s="27"/>
      <c r="AN112" s="45"/>
    </row>
    <row r="113" spans="1:246" s="3" customFormat="1" ht="68.25" customHeight="1">
      <c r="A113" s="287" t="s">
        <v>14</v>
      </c>
      <c r="B113" s="288" t="s">
        <v>48</v>
      </c>
      <c r="C113" s="261" t="s">
        <v>14</v>
      </c>
      <c r="D113" s="254" t="s">
        <v>79</v>
      </c>
      <c r="E113" s="293" t="s">
        <v>50</v>
      </c>
      <c r="F113" s="97" t="s">
        <v>26</v>
      </c>
      <c r="G113" s="136">
        <v>65</v>
      </c>
      <c r="H113" s="67">
        <v>37.5</v>
      </c>
      <c r="I113" s="144">
        <v>37.5</v>
      </c>
      <c r="J113" s="67"/>
      <c r="K113" s="67"/>
      <c r="L113" s="145" t="s">
        <v>222</v>
      </c>
      <c r="M113" s="146">
        <v>100</v>
      </c>
      <c r="N113" s="146"/>
      <c r="O113" s="146"/>
      <c r="R113" s="21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2">
        <v>65</v>
      </c>
      <c r="AO113" s="3" t="s">
        <v>192</v>
      </c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  <c r="IL113" s="4"/>
    </row>
    <row r="114" spans="1:246" s="3" customFormat="1" ht="66" customHeight="1">
      <c r="A114" s="287"/>
      <c r="B114" s="288"/>
      <c r="C114" s="261"/>
      <c r="D114" s="254"/>
      <c r="E114" s="293"/>
      <c r="F114" s="229" t="s">
        <v>241</v>
      </c>
      <c r="G114" s="136"/>
      <c r="H114" s="228">
        <v>10</v>
      </c>
      <c r="I114" s="144">
        <v>10</v>
      </c>
      <c r="J114" s="227"/>
      <c r="K114" s="227"/>
      <c r="L114" s="145" t="s">
        <v>242</v>
      </c>
      <c r="M114" s="146">
        <v>100</v>
      </c>
      <c r="N114" s="146"/>
      <c r="O114" s="146"/>
      <c r="R114" s="21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2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  <c r="IH114" s="4"/>
      <c r="II114" s="4"/>
      <c r="IJ114" s="4"/>
      <c r="IK114" s="4"/>
      <c r="IL114" s="4"/>
    </row>
    <row r="115" spans="1:246" s="3" customFormat="1" ht="21.75" customHeight="1">
      <c r="A115" s="287"/>
      <c r="B115" s="288"/>
      <c r="C115" s="261"/>
      <c r="D115" s="254"/>
      <c r="E115" s="293"/>
      <c r="F115" s="71" t="s">
        <v>29</v>
      </c>
      <c r="G115" s="72">
        <f>SUM(G113:G114)</f>
        <v>65</v>
      </c>
      <c r="H115" s="72">
        <f t="shared" ref="H115:K115" si="5">SUM(H113:H114)</f>
        <v>47.5</v>
      </c>
      <c r="I115" s="72">
        <f t="shared" si="5"/>
        <v>47.5</v>
      </c>
      <c r="J115" s="72">
        <f t="shared" si="5"/>
        <v>0</v>
      </c>
      <c r="K115" s="72">
        <f t="shared" si="5"/>
        <v>0</v>
      </c>
      <c r="L115" s="262"/>
      <c r="M115" s="262"/>
      <c r="N115" s="262"/>
      <c r="O115" s="262"/>
      <c r="R115" s="21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2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  <c r="IH115" s="4"/>
      <c r="II115" s="4"/>
      <c r="IJ115" s="4"/>
      <c r="IK115" s="4"/>
      <c r="IL115" s="4"/>
    </row>
    <row r="116" spans="1:246" s="3" customFormat="1" ht="60" customHeight="1">
      <c r="A116" s="287" t="s">
        <v>14</v>
      </c>
      <c r="B116" s="288" t="s">
        <v>48</v>
      </c>
      <c r="C116" s="436" t="s">
        <v>36</v>
      </c>
      <c r="D116" s="254" t="s">
        <v>188</v>
      </c>
      <c r="E116" s="440" t="s">
        <v>50</v>
      </c>
      <c r="F116" s="104" t="s">
        <v>26</v>
      </c>
      <c r="G116" s="147">
        <v>130.571</v>
      </c>
      <c r="H116" s="148">
        <v>68</v>
      </c>
      <c r="I116" s="78">
        <v>68</v>
      </c>
      <c r="J116" s="148">
        <v>68</v>
      </c>
      <c r="K116" s="148">
        <v>68</v>
      </c>
      <c r="L116" s="73" t="s">
        <v>82</v>
      </c>
      <c r="M116" s="149">
        <v>100</v>
      </c>
      <c r="N116" s="149">
        <v>100</v>
      </c>
      <c r="O116" s="149">
        <v>100</v>
      </c>
      <c r="R116" s="21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2">
        <v>130.6</v>
      </c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  <c r="IH116" s="4"/>
      <c r="II116" s="4"/>
      <c r="IJ116" s="4"/>
      <c r="IK116" s="4"/>
      <c r="IL116" s="4"/>
    </row>
    <row r="117" spans="1:246" s="3" customFormat="1" ht="24" customHeight="1">
      <c r="A117" s="287"/>
      <c r="B117" s="288"/>
      <c r="C117" s="436"/>
      <c r="D117" s="254"/>
      <c r="E117" s="440"/>
      <c r="F117" s="71" t="s">
        <v>29</v>
      </c>
      <c r="G117" s="72">
        <f>SUM(G116)</f>
        <v>130.571</v>
      </c>
      <c r="H117" s="72">
        <f>SUM(H116)</f>
        <v>68</v>
      </c>
      <c r="I117" s="72">
        <f>SUM(I116)</f>
        <v>68</v>
      </c>
      <c r="J117" s="72">
        <f>SUM(J116)</f>
        <v>68</v>
      </c>
      <c r="K117" s="72">
        <f>SUM(K116)</f>
        <v>68</v>
      </c>
      <c r="L117" s="262"/>
      <c r="M117" s="262"/>
      <c r="N117" s="262"/>
      <c r="O117" s="262"/>
      <c r="R117" s="21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2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  <c r="IH117" s="4"/>
      <c r="II117" s="4"/>
      <c r="IJ117" s="4"/>
      <c r="IK117" s="4"/>
      <c r="IL117" s="4"/>
    </row>
    <row r="118" spans="1:246" s="3" customFormat="1" ht="23.45" customHeight="1">
      <c r="A118" s="61" t="s">
        <v>14</v>
      </c>
      <c r="B118" s="62" t="s">
        <v>48</v>
      </c>
      <c r="C118" s="258" t="s">
        <v>40</v>
      </c>
      <c r="D118" s="258"/>
      <c r="E118" s="258"/>
      <c r="F118" s="258"/>
      <c r="G118" s="121">
        <f>SUM(G117+G115)</f>
        <v>195.571</v>
      </c>
      <c r="H118" s="121">
        <f>SUM(H117+H115)</f>
        <v>115.5</v>
      </c>
      <c r="I118" s="121">
        <f>SUM(I117+I115)</f>
        <v>115.5</v>
      </c>
      <c r="J118" s="121">
        <f>SUM(J117+J115)</f>
        <v>68</v>
      </c>
      <c r="K118" s="121">
        <f>SUM(K117+K115)</f>
        <v>68</v>
      </c>
      <c r="L118" s="275"/>
      <c r="M118" s="275"/>
      <c r="N118" s="275"/>
      <c r="O118" s="275"/>
      <c r="R118" s="21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2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  <c r="IH118" s="4"/>
      <c r="II118" s="4"/>
      <c r="IJ118" s="4"/>
      <c r="IK118" s="4"/>
      <c r="IL118" s="4"/>
    </row>
    <row r="119" spans="1:246" s="3" customFormat="1" ht="23.45" customHeight="1">
      <c r="A119" s="61" t="s">
        <v>14</v>
      </c>
      <c r="B119" s="295" t="s">
        <v>83</v>
      </c>
      <c r="C119" s="295"/>
      <c r="D119" s="295"/>
      <c r="E119" s="295"/>
      <c r="F119" s="295"/>
      <c r="G119" s="150">
        <f>SUM(G45+G93+G98+G111+G118)</f>
        <v>5671.5120000000006</v>
      </c>
      <c r="H119" s="150">
        <f>SUM(H45+H93+H98+H111+H118)</f>
        <v>6213.8000000000011</v>
      </c>
      <c r="I119" s="150">
        <f>SUM(I45+I93+I98+I111+I118)</f>
        <v>6031.6</v>
      </c>
      <c r="J119" s="150">
        <f>SUM(J45+J93+J98+J111+J118)</f>
        <v>6385.65</v>
      </c>
      <c r="K119" s="150">
        <f>SUM(K45+K93+K98+K111+K118)</f>
        <v>6285.0599999999995</v>
      </c>
      <c r="L119" s="263"/>
      <c r="M119" s="263"/>
      <c r="N119" s="263"/>
      <c r="O119" s="263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2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</row>
    <row r="120" spans="1:246" s="3" customFormat="1" ht="12.75" hidden="1" customHeight="1">
      <c r="A120" s="61"/>
      <c r="B120" s="62"/>
      <c r="C120" s="151"/>
      <c r="D120" s="152"/>
      <c r="E120" s="153"/>
      <c r="F120" s="71"/>
      <c r="G120" s="72"/>
      <c r="H120" s="72"/>
      <c r="I120" s="72"/>
      <c r="J120" s="72"/>
      <c r="K120" s="72"/>
      <c r="L120" s="262"/>
      <c r="M120" s="262"/>
      <c r="N120" s="262"/>
      <c r="O120" s="262"/>
      <c r="R120" s="21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2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</row>
    <row r="121" spans="1:246" s="3" customFormat="1" ht="19.149999999999999" customHeight="1">
      <c r="A121" s="60" t="s">
        <v>31</v>
      </c>
      <c r="B121" s="272" t="s">
        <v>112</v>
      </c>
      <c r="C121" s="273"/>
      <c r="D121" s="273"/>
      <c r="E121" s="273"/>
      <c r="F121" s="273"/>
      <c r="G121" s="273"/>
      <c r="H121" s="273"/>
      <c r="I121" s="273"/>
      <c r="J121" s="273"/>
      <c r="K121" s="273"/>
      <c r="L121" s="273"/>
      <c r="M121" s="273"/>
      <c r="N121" s="273"/>
      <c r="O121" s="274"/>
      <c r="R121" s="21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2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</row>
    <row r="122" spans="1:246" s="3" customFormat="1" ht="21.6" customHeight="1">
      <c r="A122" s="60" t="s">
        <v>31</v>
      </c>
      <c r="B122" s="267" t="s">
        <v>84</v>
      </c>
      <c r="C122" s="268"/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9"/>
      <c r="R122" s="21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2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</row>
    <row r="123" spans="1:246" s="3" customFormat="1" ht="33.75" customHeight="1">
      <c r="A123" s="287" t="s">
        <v>31</v>
      </c>
      <c r="B123" s="288" t="s">
        <v>14</v>
      </c>
      <c r="C123" s="261" t="s">
        <v>14</v>
      </c>
      <c r="D123" s="407" t="s">
        <v>85</v>
      </c>
      <c r="E123" s="318" t="s">
        <v>74</v>
      </c>
      <c r="F123" s="97" t="s">
        <v>26</v>
      </c>
      <c r="G123" s="136">
        <v>85.7</v>
      </c>
      <c r="H123" s="154">
        <v>70</v>
      </c>
      <c r="I123" s="155">
        <v>50</v>
      </c>
      <c r="J123" s="67">
        <v>70</v>
      </c>
      <c r="K123" s="91">
        <v>70</v>
      </c>
      <c r="L123" s="68" t="s">
        <v>124</v>
      </c>
      <c r="M123" s="156" t="s">
        <v>66</v>
      </c>
      <c r="N123" s="156" t="s">
        <v>66</v>
      </c>
      <c r="O123" s="156" t="s">
        <v>66</v>
      </c>
      <c r="P123" s="4"/>
      <c r="Q123" s="4"/>
      <c r="AN123" s="46">
        <v>45.7</v>
      </c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</row>
    <row r="124" spans="1:246" s="3" customFormat="1" ht="26.25" customHeight="1">
      <c r="A124" s="287"/>
      <c r="B124" s="288"/>
      <c r="C124" s="261"/>
      <c r="D124" s="407"/>
      <c r="E124" s="318"/>
      <c r="F124" s="71" t="s">
        <v>29</v>
      </c>
      <c r="G124" s="72">
        <f>SUM(G123)</f>
        <v>85.7</v>
      </c>
      <c r="H124" s="72">
        <f>SUM(H123)</f>
        <v>70</v>
      </c>
      <c r="I124" s="72">
        <f>SUM(I123)</f>
        <v>50</v>
      </c>
      <c r="J124" s="72">
        <f>SUM(J123)</f>
        <v>70</v>
      </c>
      <c r="K124" s="72">
        <f>SUM(K123)</f>
        <v>70</v>
      </c>
      <c r="L124" s="255"/>
      <c r="M124" s="256"/>
      <c r="N124" s="256"/>
      <c r="O124" s="257"/>
      <c r="P124" s="4"/>
      <c r="Q124" s="4"/>
      <c r="AN124" s="46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</row>
    <row r="125" spans="1:246" s="3" customFormat="1" ht="53.25" customHeight="1">
      <c r="A125" s="395" t="s">
        <v>31</v>
      </c>
      <c r="B125" s="264" t="s">
        <v>14</v>
      </c>
      <c r="C125" s="327" t="s">
        <v>31</v>
      </c>
      <c r="D125" s="437" t="s">
        <v>224</v>
      </c>
      <c r="E125" s="330" t="s">
        <v>249</v>
      </c>
      <c r="F125" s="157" t="s">
        <v>26</v>
      </c>
      <c r="G125" s="158"/>
      <c r="H125" s="232">
        <v>20.8</v>
      </c>
      <c r="I125" s="159"/>
      <c r="J125" s="232">
        <v>20.9</v>
      </c>
      <c r="K125" s="232">
        <v>2.4</v>
      </c>
      <c r="L125" s="324" t="s">
        <v>232</v>
      </c>
      <c r="M125" s="282"/>
      <c r="N125" s="282">
        <v>1</v>
      </c>
      <c r="O125" s="321"/>
      <c r="AN125" s="46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</row>
    <row r="126" spans="1:246" s="3" customFormat="1" ht="39" customHeight="1">
      <c r="A126" s="396"/>
      <c r="B126" s="265"/>
      <c r="C126" s="328"/>
      <c r="D126" s="438"/>
      <c r="E126" s="331"/>
      <c r="F126" s="230" t="s">
        <v>241</v>
      </c>
      <c r="G126" s="158"/>
      <c r="H126" s="232"/>
      <c r="I126" s="234">
        <v>139</v>
      </c>
      <c r="J126" s="232"/>
      <c r="K126" s="232"/>
      <c r="L126" s="325"/>
      <c r="M126" s="283"/>
      <c r="N126" s="283"/>
      <c r="O126" s="322"/>
      <c r="AN126" s="46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</row>
    <row r="127" spans="1:246" s="3" customFormat="1" ht="28.5" customHeight="1">
      <c r="A127" s="396"/>
      <c r="B127" s="265"/>
      <c r="C127" s="328"/>
      <c r="D127" s="438"/>
      <c r="E127" s="331"/>
      <c r="F127" s="157" t="s">
        <v>76</v>
      </c>
      <c r="G127" s="158"/>
      <c r="H127" s="233">
        <v>118.2</v>
      </c>
      <c r="I127" s="159"/>
      <c r="J127" s="233">
        <v>118.2</v>
      </c>
      <c r="K127" s="232">
        <v>13.5</v>
      </c>
      <c r="L127" s="326"/>
      <c r="M127" s="284"/>
      <c r="N127" s="284"/>
      <c r="O127" s="323"/>
      <c r="AN127" s="46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</row>
    <row r="128" spans="1:246" s="3" customFormat="1" ht="26.25" customHeight="1">
      <c r="A128" s="397"/>
      <c r="B128" s="266"/>
      <c r="C128" s="329"/>
      <c r="D128" s="439"/>
      <c r="E128" s="332"/>
      <c r="F128" s="71" t="s">
        <v>29</v>
      </c>
      <c r="G128" s="72">
        <f>SUM(G125:G127)</f>
        <v>0</v>
      </c>
      <c r="H128" s="72">
        <f t="shared" ref="H128:K128" si="6">SUM(H125:H127)</f>
        <v>139</v>
      </c>
      <c r="I128" s="72">
        <f t="shared" si="6"/>
        <v>139</v>
      </c>
      <c r="J128" s="72">
        <f t="shared" si="6"/>
        <v>139.1</v>
      </c>
      <c r="K128" s="72">
        <f t="shared" si="6"/>
        <v>15.9</v>
      </c>
      <c r="L128" s="160"/>
      <c r="M128" s="161"/>
      <c r="N128" s="161"/>
      <c r="O128" s="162"/>
      <c r="AN128" s="46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</row>
    <row r="129" spans="1:246" s="3" customFormat="1" ht="24.75" customHeight="1">
      <c r="A129" s="61" t="s">
        <v>31</v>
      </c>
      <c r="B129" s="62" t="s">
        <v>14</v>
      </c>
      <c r="C129" s="258" t="s">
        <v>40</v>
      </c>
      <c r="D129" s="258"/>
      <c r="E129" s="258"/>
      <c r="F129" s="258"/>
      <c r="G129" s="121">
        <f>SUM(G124+G128)</f>
        <v>85.7</v>
      </c>
      <c r="H129" s="121">
        <f t="shared" ref="H129:K129" si="7">SUM(H124+H128)</f>
        <v>209</v>
      </c>
      <c r="I129" s="121">
        <f t="shared" si="7"/>
        <v>189</v>
      </c>
      <c r="J129" s="121">
        <f t="shared" si="7"/>
        <v>209.1</v>
      </c>
      <c r="K129" s="121">
        <f t="shared" si="7"/>
        <v>85.9</v>
      </c>
      <c r="L129" s="275"/>
      <c r="M129" s="275"/>
      <c r="N129" s="275"/>
      <c r="O129" s="275"/>
      <c r="R129" s="21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2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  <c r="IF129" s="4"/>
      <c r="IG129" s="4"/>
      <c r="IH129" s="4"/>
      <c r="II129" s="4"/>
      <c r="IJ129" s="4"/>
      <c r="IK129" s="4"/>
      <c r="IL129" s="4"/>
    </row>
    <row r="130" spans="1:246" s="2" customFormat="1" ht="20.100000000000001" customHeight="1">
      <c r="A130" s="61" t="s">
        <v>31</v>
      </c>
      <c r="B130" s="62" t="s">
        <v>31</v>
      </c>
      <c r="C130" s="267" t="s">
        <v>114</v>
      </c>
      <c r="D130" s="268"/>
      <c r="E130" s="268"/>
      <c r="F130" s="268"/>
      <c r="G130" s="268"/>
      <c r="H130" s="268"/>
      <c r="I130" s="268"/>
      <c r="J130" s="268"/>
      <c r="K130" s="269"/>
      <c r="L130" s="253"/>
      <c r="M130" s="253"/>
      <c r="N130" s="253"/>
      <c r="O130" s="253"/>
      <c r="P130" s="27"/>
      <c r="AN130" s="45"/>
    </row>
    <row r="131" spans="1:246" s="3" customFormat="1" ht="52.5" customHeight="1">
      <c r="A131" s="287" t="s">
        <v>31</v>
      </c>
      <c r="B131" s="288" t="s">
        <v>31</v>
      </c>
      <c r="C131" s="261" t="s">
        <v>14</v>
      </c>
      <c r="D131" s="254" t="s">
        <v>86</v>
      </c>
      <c r="E131" s="290" t="s">
        <v>64</v>
      </c>
      <c r="F131" s="276" t="s">
        <v>26</v>
      </c>
      <c r="G131" s="285">
        <v>35.4</v>
      </c>
      <c r="H131" s="259"/>
      <c r="I131" s="270"/>
      <c r="J131" s="259"/>
      <c r="K131" s="259"/>
      <c r="L131" s="163" t="s">
        <v>187</v>
      </c>
      <c r="M131" s="156"/>
      <c r="N131" s="156"/>
      <c r="O131" s="156"/>
      <c r="R131" s="21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2">
        <v>31.8</v>
      </c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  <c r="IH131" s="4"/>
      <c r="II131" s="4"/>
      <c r="IJ131" s="4"/>
      <c r="IK131" s="4"/>
      <c r="IL131" s="4"/>
    </row>
    <row r="132" spans="1:246" s="3" customFormat="1" ht="48.75" customHeight="1">
      <c r="A132" s="287"/>
      <c r="B132" s="288"/>
      <c r="C132" s="261"/>
      <c r="D132" s="254"/>
      <c r="E132" s="290"/>
      <c r="F132" s="278"/>
      <c r="G132" s="286"/>
      <c r="H132" s="260"/>
      <c r="I132" s="271"/>
      <c r="J132" s="260"/>
      <c r="K132" s="260"/>
      <c r="L132" s="163" t="s">
        <v>131</v>
      </c>
      <c r="M132" s="156"/>
      <c r="N132" s="156"/>
      <c r="O132" s="156"/>
      <c r="R132" s="21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2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</row>
    <row r="133" spans="1:246" s="3" customFormat="1" ht="23.25" customHeight="1">
      <c r="A133" s="287"/>
      <c r="B133" s="288"/>
      <c r="C133" s="261"/>
      <c r="D133" s="254"/>
      <c r="E133" s="290"/>
      <c r="F133" s="71" t="s">
        <v>29</v>
      </c>
      <c r="G133" s="72">
        <f>SUM(G131)</f>
        <v>35.4</v>
      </c>
      <c r="H133" s="72">
        <f>SUM(H131)</f>
        <v>0</v>
      </c>
      <c r="I133" s="72">
        <f>SUM(I131)</f>
        <v>0</v>
      </c>
      <c r="J133" s="72">
        <f>SUM(J131)</f>
        <v>0</v>
      </c>
      <c r="K133" s="72">
        <f>SUM(K131)</f>
        <v>0</v>
      </c>
      <c r="L133" s="262"/>
      <c r="M133" s="262"/>
      <c r="N133" s="262"/>
      <c r="O133" s="262"/>
      <c r="R133" s="21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2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</row>
    <row r="134" spans="1:246" s="3" customFormat="1" ht="35.25" customHeight="1">
      <c r="A134" s="287" t="s">
        <v>31</v>
      </c>
      <c r="B134" s="288" t="s">
        <v>31</v>
      </c>
      <c r="C134" s="261" t="s">
        <v>46</v>
      </c>
      <c r="D134" s="254" t="s">
        <v>110</v>
      </c>
      <c r="E134" s="309" t="s">
        <v>157</v>
      </c>
      <c r="F134" s="276" t="s">
        <v>26</v>
      </c>
      <c r="G134" s="285">
        <v>43.442999999999998</v>
      </c>
      <c r="H134" s="285"/>
      <c r="I134" s="270"/>
      <c r="J134" s="302"/>
      <c r="K134" s="305"/>
      <c r="L134" s="164" t="s">
        <v>133</v>
      </c>
      <c r="M134" s="165"/>
      <c r="N134" s="165"/>
      <c r="O134" s="165"/>
      <c r="R134" s="21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2">
        <v>43.4</v>
      </c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  <c r="IH134" s="4"/>
      <c r="II134" s="4"/>
      <c r="IJ134" s="4"/>
      <c r="IK134" s="4"/>
      <c r="IL134" s="4"/>
    </row>
    <row r="135" spans="1:246" s="3" customFormat="1" ht="33" customHeight="1">
      <c r="A135" s="287"/>
      <c r="B135" s="288"/>
      <c r="C135" s="261"/>
      <c r="D135" s="254"/>
      <c r="E135" s="310"/>
      <c r="F135" s="277"/>
      <c r="G135" s="301"/>
      <c r="H135" s="301"/>
      <c r="I135" s="308"/>
      <c r="J135" s="303"/>
      <c r="K135" s="306"/>
      <c r="L135" s="119" t="s">
        <v>134</v>
      </c>
      <c r="M135" s="166"/>
      <c r="N135" s="166"/>
      <c r="O135" s="166"/>
      <c r="R135" s="21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2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  <c r="IH135" s="4"/>
      <c r="II135" s="4"/>
      <c r="IJ135" s="4"/>
      <c r="IK135" s="4"/>
      <c r="IL135" s="4"/>
    </row>
    <row r="136" spans="1:246" s="3" customFormat="1" ht="83.25" customHeight="1">
      <c r="A136" s="287"/>
      <c r="B136" s="288"/>
      <c r="C136" s="261"/>
      <c r="D136" s="254"/>
      <c r="E136" s="310"/>
      <c r="F136" s="278"/>
      <c r="G136" s="286"/>
      <c r="H136" s="286"/>
      <c r="I136" s="271"/>
      <c r="J136" s="304"/>
      <c r="K136" s="307"/>
      <c r="L136" s="119" t="s">
        <v>139</v>
      </c>
      <c r="M136" s="166"/>
      <c r="N136" s="166"/>
      <c r="O136" s="166"/>
      <c r="R136" s="21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2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  <c r="IG136" s="4"/>
      <c r="IH136" s="4"/>
      <c r="II136" s="4"/>
      <c r="IJ136" s="4"/>
      <c r="IK136" s="4"/>
      <c r="IL136" s="4"/>
    </row>
    <row r="137" spans="1:246" s="3" customFormat="1" ht="30.75" customHeight="1">
      <c r="A137" s="287"/>
      <c r="B137" s="288"/>
      <c r="C137" s="261"/>
      <c r="D137" s="254"/>
      <c r="E137" s="311"/>
      <c r="F137" s="71" t="s">
        <v>29</v>
      </c>
      <c r="G137" s="72">
        <f>SUM(G134)</f>
        <v>43.442999999999998</v>
      </c>
      <c r="H137" s="72">
        <f>SUM(H134)</f>
        <v>0</v>
      </c>
      <c r="I137" s="72">
        <f>SUM(I134)</f>
        <v>0</v>
      </c>
      <c r="J137" s="72">
        <f>SUM(J134)</f>
        <v>0</v>
      </c>
      <c r="K137" s="72">
        <f>SUM(K134)</f>
        <v>0</v>
      </c>
      <c r="L137" s="262"/>
      <c r="M137" s="262"/>
      <c r="N137" s="262"/>
      <c r="O137" s="262"/>
      <c r="R137" s="21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2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  <c r="IH137" s="4"/>
      <c r="II137" s="4"/>
      <c r="IJ137" s="4"/>
      <c r="IK137" s="4"/>
      <c r="IL137" s="4"/>
    </row>
    <row r="138" spans="1:246" ht="45.75" customHeight="1">
      <c r="A138" s="445" t="s">
        <v>31</v>
      </c>
      <c r="B138" s="449" t="s">
        <v>31</v>
      </c>
      <c r="C138" s="452" t="s">
        <v>50</v>
      </c>
      <c r="D138" s="423" t="s">
        <v>243</v>
      </c>
      <c r="E138" s="457" t="s">
        <v>250</v>
      </c>
      <c r="F138" s="167" t="s">
        <v>26</v>
      </c>
      <c r="G138" s="115">
        <v>10</v>
      </c>
      <c r="H138" s="117">
        <v>3</v>
      </c>
      <c r="I138" s="116">
        <v>3</v>
      </c>
      <c r="J138" s="115">
        <v>15.4</v>
      </c>
      <c r="K138" s="115">
        <v>16.3</v>
      </c>
      <c r="L138" s="168" t="s">
        <v>185</v>
      </c>
      <c r="M138" s="169">
        <v>9</v>
      </c>
      <c r="N138" s="170"/>
      <c r="O138" s="171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 s="44">
        <v>10</v>
      </c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</row>
    <row r="139" spans="1:246" ht="32.25" customHeight="1">
      <c r="A139" s="446"/>
      <c r="B139" s="450"/>
      <c r="C139" s="453"/>
      <c r="D139" s="455"/>
      <c r="E139" s="458"/>
      <c r="F139" s="167" t="s">
        <v>81</v>
      </c>
      <c r="G139" s="172"/>
      <c r="H139" s="115"/>
      <c r="I139" s="116"/>
      <c r="J139" s="115">
        <v>133.80000000000001</v>
      </c>
      <c r="K139" s="115">
        <v>369.4</v>
      </c>
      <c r="L139" s="140" t="s">
        <v>186</v>
      </c>
      <c r="M139" s="173"/>
      <c r="N139" s="174">
        <v>5</v>
      </c>
      <c r="O139" s="174">
        <v>10</v>
      </c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 s="44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</row>
    <row r="140" spans="1:246" ht="16.899999999999999" customHeight="1">
      <c r="A140" s="447"/>
      <c r="B140" s="451"/>
      <c r="C140" s="454"/>
      <c r="D140" s="456"/>
      <c r="E140" s="459"/>
      <c r="F140" s="175" t="s">
        <v>29</v>
      </c>
      <c r="G140" s="176">
        <f>SUM(G138:G139)</f>
        <v>10</v>
      </c>
      <c r="H140" s="176">
        <f>SUM(H138:H139)</f>
        <v>3</v>
      </c>
      <c r="I140" s="176">
        <f>SUM(I138:I139)</f>
        <v>3</v>
      </c>
      <c r="J140" s="176">
        <f>SUM(J138:J139)</f>
        <v>149.20000000000002</v>
      </c>
      <c r="K140" s="176">
        <f>SUM(K138:K139)</f>
        <v>385.7</v>
      </c>
      <c r="L140" s="279"/>
      <c r="M140" s="280"/>
      <c r="N140" s="280"/>
      <c r="O140" s="281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 s="44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</row>
    <row r="141" spans="1:246" s="3" customFormat="1" ht="17.25" customHeight="1">
      <c r="A141" s="61" t="s">
        <v>31</v>
      </c>
      <c r="B141" s="62" t="s">
        <v>31</v>
      </c>
      <c r="C141" s="258" t="s">
        <v>40</v>
      </c>
      <c r="D141" s="258"/>
      <c r="E141" s="258"/>
      <c r="F141" s="258"/>
      <c r="G141" s="121">
        <f>SUM(G140+G137+G133)</f>
        <v>88.842999999999989</v>
      </c>
      <c r="H141" s="121">
        <f>SUM(H140+H137+H133)</f>
        <v>3</v>
      </c>
      <c r="I141" s="121">
        <f>SUM(I140+I137+I133)</f>
        <v>3</v>
      </c>
      <c r="J141" s="121">
        <f>SUM(J140+J137+J133)</f>
        <v>149.20000000000002</v>
      </c>
      <c r="K141" s="121">
        <f>SUM(K140+K137+K133)</f>
        <v>385.7</v>
      </c>
      <c r="L141" s="275"/>
      <c r="M141" s="275"/>
      <c r="N141" s="275"/>
      <c r="O141" s="275"/>
      <c r="R141" s="21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2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  <c r="IG141" s="4"/>
      <c r="IH141" s="4"/>
      <c r="II141" s="4"/>
      <c r="IJ141" s="4"/>
      <c r="IK141" s="4"/>
      <c r="IL141" s="4"/>
    </row>
    <row r="142" spans="1:246" s="2" customFormat="1" ht="20.100000000000001" customHeight="1">
      <c r="A142" s="61" t="s">
        <v>31</v>
      </c>
      <c r="B142" s="62" t="s">
        <v>36</v>
      </c>
      <c r="C142" s="267" t="s">
        <v>113</v>
      </c>
      <c r="D142" s="268"/>
      <c r="E142" s="268"/>
      <c r="F142" s="268"/>
      <c r="G142" s="268"/>
      <c r="H142" s="268"/>
      <c r="I142" s="268"/>
      <c r="J142" s="268"/>
      <c r="K142" s="269"/>
      <c r="L142" s="253"/>
      <c r="M142" s="253"/>
      <c r="N142" s="253"/>
      <c r="O142" s="253"/>
      <c r="P142" s="27"/>
      <c r="AN142" s="45"/>
    </row>
    <row r="143" spans="1:246" s="3" customFormat="1" ht="63" customHeight="1">
      <c r="A143" s="287" t="s">
        <v>31</v>
      </c>
      <c r="B143" s="288" t="s">
        <v>36</v>
      </c>
      <c r="C143" s="261" t="s">
        <v>14</v>
      </c>
      <c r="D143" s="254" t="s">
        <v>119</v>
      </c>
      <c r="E143" s="339" t="s">
        <v>25</v>
      </c>
      <c r="F143" s="97" t="s">
        <v>26</v>
      </c>
      <c r="G143" s="136">
        <v>48</v>
      </c>
      <c r="H143" s="91"/>
      <c r="I143" s="144"/>
      <c r="J143" s="67"/>
      <c r="K143" s="67"/>
      <c r="L143" s="86" t="s">
        <v>116</v>
      </c>
      <c r="M143" s="177"/>
      <c r="N143" s="177"/>
      <c r="O143" s="177"/>
      <c r="R143" s="21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2">
        <v>37.700000000000003</v>
      </c>
      <c r="AO143" s="9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  <c r="IH143" s="4"/>
      <c r="II143" s="4"/>
      <c r="IJ143" s="4"/>
      <c r="IK143" s="4"/>
      <c r="IL143" s="4"/>
    </row>
    <row r="144" spans="1:246" s="3" customFormat="1" ht="20.25" customHeight="1">
      <c r="A144" s="287"/>
      <c r="B144" s="288"/>
      <c r="C144" s="261"/>
      <c r="D144" s="254"/>
      <c r="E144" s="339"/>
      <c r="F144" s="71" t="s">
        <v>29</v>
      </c>
      <c r="G144" s="72">
        <f t="shared" ref="G144:K145" si="8">SUM(G143)</f>
        <v>48</v>
      </c>
      <c r="H144" s="72">
        <f t="shared" si="8"/>
        <v>0</v>
      </c>
      <c r="I144" s="72">
        <f t="shared" si="8"/>
        <v>0</v>
      </c>
      <c r="J144" s="72">
        <f t="shared" si="8"/>
        <v>0</v>
      </c>
      <c r="K144" s="72">
        <f t="shared" si="8"/>
        <v>0</v>
      </c>
      <c r="L144" s="262"/>
      <c r="M144" s="262"/>
      <c r="N144" s="262"/>
      <c r="O144" s="262"/>
      <c r="R144" s="21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2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  <c r="IH144" s="4"/>
      <c r="II144" s="4"/>
      <c r="IJ144" s="4"/>
      <c r="IK144" s="4"/>
      <c r="IL144" s="4"/>
    </row>
    <row r="145" spans="1:246" s="3" customFormat="1" ht="20.25" customHeight="1">
      <c r="A145" s="61" t="s">
        <v>31</v>
      </c>
      <c r="B145" s="62" t="s">
        <v>36</v>
      </c>
      <c r="C145" s="258" t="s">
        <v>40</v>
      </c>
      <c r="D145" s="258"/>
      <c r="E145" s="258"/>
      <c r="F145" s="258"/>
      <c r="G145" s="121">
        <f t="shared" si="8"/>
        <v>48</v>
      </c>
      <c r="H145" s="121">
        <f t="shared" si="8"/>
        <v>0</v>
      </c>
      <c r="I145" s="121">
        <f t="shared" si="8"/>
        <v>0</v>
      </c>
      <c r="J145" s="121">
        <f t="shared" si="8"/>
        <v>0</v>
      </c>
      <c r="K145" s="121">
        <f t="shared" si="8"/>
        <v>0</v>
      </c>
      <c r="L145" s="275"/>
      <c r="M145" s="275"/>
      <c r="N145" s="275"/>
      <c r="O145" s="275"/>
      <c r="R145" s="21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2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  <c r="IG145" s="4"/>
      <c r="IH145" s="4"/>
      <c r="II145" s="4"/>
      <c r="IJ145" s="4"/>
      <c r="IK145" s="4"/>
      <c r="IL145" s="4"/>
    </row>
    <row r="146" spans="1:246" s="3" customFormat="1" ht="18.75" customHeight="1">
      <c r="A146" s="61" t="s">
        <v>31</v>
      </c>
      <c r="B146" s="295" t="s">
        <v>83</v>
      </c>
      <c r="C146" s="295"/>
      <c r="D146" s="295"/>
      <c r="E146" s="295"/>
      <c r="F146" s="295"/>
      <c r="G146" s="150">
        <f>SUM(G129+G141+G145)</f>
        <v>222.54300000000001</v>
      </c>
      <c r="H146" s="150">
        <f>SUM(H129+H141+H145)</f>
        <v>212</v>
      </c>
      <c r="I146" s="150">
        <f>SUM(I129+I141+I145)</f>
        <v>192</v>
      </c>
      <c r="J146" s="150">
        <f>SUM(J129+J141+J145)</f>
        <v>358.3</v>
      </c>
      <c r="K146" s="150">
        <f>SUM(K129+K141+K145)</f>
        <v>471.6</v>
      </c>
      <c r="L146" s="263"/>
      <c r="M146" s="263"/>
      <c r="N146" s="263"/>
      <c r="O146" s="263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2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  <c r="IH146" s="4"/>
      <c r="II146" s="4"/>
      <c r="IJ146" s="4"/>
      <c r="IK146" s="4"/>
      <c r="IL146" s="4"/>
    </row>
    <row r="147" spans="1:246" s="3" customFormat="1" ht="13.5" customHeight="1">
      <c r="A147" s="61" t="s">
        <v>36</v>
      </c>
      <c r="B147" s="294" t="s">
        <v>87</v>
      </c>
      <c r="C147" s="294"/>
      <c r="D147" s="294"/>
      <c r="E147" s="294"/>
      <c r="F147" s="294"/>
      <c r="G147" s="294"/>
      <c r="H147" s="294"/>
      <c r="I147" s="294"/>
      <c r="J147" s="178"/>
      <c r="K147" s="178"/>
      <c r="L147" s="312"/>
      <c r="M147" s="312"/>
      <c r="N147" s="312"/>
      <c r="O147" s="312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2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  <c r="IH147" s="4"/>
      <c r="II147" s="4"/>
      <c r="IJ147" s="4"/>
      <c r="IK147" s="4"/>
      <c r="IL147" s="4"/>
    </row>
    <row r="148" spans="1:246" s="3" customFormat="1" ht="16.5" customHeight="1">
      <c r="A148" s="61" t="s">
        <v>36</v>
      </c>
      <c r="B148" s="62" t="s">
        <v>14</v>
      </c>
      <c r="C148" s="267" t="s">
        <v>88</v>
      </c>
      <c r="D148" s="268"/>
      <c r="E148" s="268"/>
      <c r="F148" s="268"/>
      <c r="G148" s="268"/>
      <c r="H148" s="268"/>
      <c r="I148" s="268"/>
      <c r="J148" s="268"/>
      <c r="K148" s="268"/>
      <c r="L148" s="268"/>
      <c r="M148" s="268"/>
      <c r="N148" s="268"/>
      <c r="O148" s="269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2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  <c r="IH148" s="4"/>
      <c r="II148" s="4"/>
      <c r="IJ148" s="4"/>
      <c r="IK148" s="4"/>
      <c r="IL148" s="4"/>
    </row>
    <row r="149" spans="1:246" s="3" customFormat="1" ht="54" customHeight="1">
      <c r="A149" s="287" t="s">
        <v>36</v>
      </c>
      <c r="B149" s="288" t="s">
        <v>14</v>
      </c>
      <c r="C149" s="261" t="s">
        <v>14</v>
      </c>
      <c r="D149" s="443" t="s">
        <v>89</v>
      </c>
      <c r="E149" s="290" t="s">
        <v>31</v>
      </c>
      <c r="F149" s="97" t="s">
        <v>26</v>
      </c>
      <c r="G149" s="136">
        <v>268.5</v>
      </c>
      <c r="H149" s="65">
        <v>2591</v>
      </c>
      <c r="I149" s="179">
        <f>2521+70</f>
        <v>2591</v>
      </c>
      <c r="J149" s="67">
        <v>2591</v>
      </c>
      <c r="K149" s="67">
        <v>2591</v>
      </c>
      <c r="L149" s="86" t="s">
        <v>195</v>
      </c>
      <c r="M149" s="149">
        <v>4</v>
      </c>
      <c r="N149" s="149">
        <v>4</v>
      </c>
      <c r="O149" s="149">
        <v>4</v>
      </c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2">
        <v>5752.8</v>
      </c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  <c r="IH149" s="4"/>
      <c r="II149" s="4"/>
      <c r="IJ149" s="4"/>
      <c r="IK149" s="4"/>
      <c r="IL149" s="4"/>
    </row>
    <row r="150" spans="1:246" s="3" customFormat="1" ht="54" customHeight="1">
      <c r="A150" s="287"/>
      <c r="B150" s="288"/>
      <c r="C150" s="261"/>
      <c r="D150" s="443"/>
      <c r="E150" s="290"/>
      <c r="F150" s="63" t="s">
        <v>236</v>
      </c>
      <c r="G150" s="136">
        <v>5750</v>
      </c>
      <c r="H150" s="67"/>
      <c r="I150" s="179"/>
      <c r="J150" s="67"/>
      <c r="K150" s="67"/>
      <c r="L150" s="86" t="s">
        <v>218</v>
      </c>
      <c r="M150" s="180">
        <v>100</v>
      </c>
      <c r="N150" s="180">
        <v>100</v>
      </c>
      <c r="O150" s="180">
        <v>100</v>
      </c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2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  <c r="IH150" s="4"/>
      <c r="II150" s="4"/>
      <c r="IJ150" s="4"/>
      <c r="IK150" s="4"/>
      <c r="IL150" s="4"/>
    </row>
    <row r="151" spans="1:246" s="3" customFormat="1" ht="28.5" customHeight="1">
      <c r="A151" s="287"/>
      <c r="B151" s="288"/>
      <c r="C151" s="261"/>
      <c r="D151" s="443"/>
      <c r="E151" s="290"/>
      <c r="F151" s="71" t="s">
        <v>29</v>
      </c>
      <c r="G151" s="72">
        <f>SUM(G149:G150)</f>
        <v>6018.5</v>
      </c>
      <c r="H151" s="72">
        <f>SUM(H149:H150)</f>
        <v>2591</v>
      </c>
      <c r="I151" s="72">
        <f>SUM(I149:I150)</f>
        <v>2591</v>
      </c>
      <c r="J151" s="72">
        <f>SUM(J149:J150)</f>
        <v>2591</v>
      </c>
      <c r="K151" s="72">
        <f>SUM(K149:K150)</f>
        <v>2591</v>
      </c>
      <c r="L151" s="249"/>
      <c r="M151" s="250"/>
      <c r="N151" s="250"/>
      <c r="O151" s="251"/>
      <c r="R151" s="21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2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  <c r="IH151" s="4"/>
      <c r="II151" s="4"/>
      <c r="IJ151" s="4"/>
      <c r="IK151" s="4"/>
      <c r="IL151" s="4"/>
    </row>
    <row r="152" spans="1:246" s="3" customFormat="1" ht="51" customHeight="1">
      <c r="A152" s="287" t="s">
        <v>36</v>
      </c>
      <c r="B152" s="288" t="s">
        <v>14</v>
      </c>
      <c r="C152" s="261" t="s">
        <v>31</v>
      </c>
      <c r="D152" s="291" t="s">
        <v>132</v>
      </c>
      <c r="E152" s="293" t="s">
        <v>36</v>
      </c>
      <c r="F152" s="97" t="s">
        <v>26</v>
      </c>
      <c r="G152" s="136">
        <v>214.98500000000001</v>
      </c>
      <c r="H152" s="136">
        <v>215</v>
      </c>
      <c r="I152" s="179">
        <v>215</v>
      </c>
      <c r="J152" s="181">
        <v>215</v>
      </c>
      <c r="K152" s="181">
        <v>215</v>
      </c>
      <c r="L152" s="86" t="s">
        <v>90</v>
      </c>
      <c r="M152" s="149">
        <v>100</v>
      </c>
      <c r="N152" s="149">
        <v>100</v>
      </c>
      <c r="O152" s="149">
        <v>100</v>
      </c>
      <c r="R152" s="21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2">
        <v>215</v>
      </c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  <c r="IH152" s="4"/>
      <c r="II152" s="4"/>
      <c r="IJ152" s="4"/>
      <c r="IK152" s="4"/>
      <c r="IL152" s="4"/>
    </row>
    <row r="153" spans="1:246" s="3" customFormat="1" ht="24" customHeight="1">
      <c r="A153" s="287"/>
      <c r="B153" s="288"/>
      <c r="C153" s="261"/>
      <c r="D153" s="292"/>
      <c r="E153" s="293"/>
      <c r="F153" s="71" t="s">
        <v>29</v>
      </c>
      <c r="G153" s="72">
        <f>SUM(G152)</f>
        <v>214.98500000000001</v>
      </c>
      <c r="H153" s="72">
        <f>SUM(H152)</f>
        <v>215</v>
      </c>
      <c r="I153" s="72">
        <f>SUM(I152)</f>
        <v>215</v>
      </c>
      <c r="J153" s="72">
        <f>SUM(J152)</f>
        <v>215</v>
      </c>
      <c r="K153" s="72">
        <f>SUM(K152)</f>
        <v>215</v>
      </c>
      <c r="L153" s="249"/>
      <c r="M153" s="250"/>
      <c r="N153" s="250"/>
      <c r="O153" s="251"/>
      <c r="R153" s="21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2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  <c r="IH153" s="4"/>
      <c r="II153" s="4"/>
      <c r="IJ153" s="4"/>
      <c r="IK153" s="4"/>
      <c r="IL153" s="4"/>
    </row>
    <row r="154" spans="1:246" s="3" customFormat="1" ht="99" customHeight="1">
      <c r="A154" s="287" t="s">
        <v>36</v>
      </c>
      <c r="B154" s="288" t="s">
        <v>14</v>
      </c>
      <c r="C154" s="261" t="s">
        <v>36</v>
      </c>
      <c r="D154" s="443" t="s">
        <v>91</v>
      </c>
      <c r="E154" s="440" t="s">
        <v>36</v>
      </c>
      <c r="F154" s="97" t="s">
        <v>26</v>
      </c>
      <c r="G154" s="67">
        <v>15</v>
      </c>
      <c r="H154" s="67">
        <v>15</v>
      </c>
      <c r="I154" s="144">
        <v>15</v>
      </c>
      <c r="J154" s="181">
        <v>15</v>
      </c>
      <c r="K154" s="181">
        <v>15</v>
      </c>
      <c r="L154" s="86" t="s">
        <v>127</v>
      </c>
      <c r="M154" s="149">
        <v>100</v>
      </c>
      <c r="N154" s="149">
        <v>100</v>
      </c>
      <c r="O154" s="149">
        <v>100</v>
      </c>
      <c r="R154" s="21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2">
        <v>9.4</v>
      </c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  <c r="IH154" s="4"/>
      <c r="II154" s="4"/>
      <c r="IJ154" s="4"/>
      <c r="IK154" s="4"/>
      <c r="IL154" s="4"/>
    </row>
    <row r="155" spans="1:246" s="3" customFormat="1" ht="33.75" customHeight="1">
      <c r="A155" s="287"/>
      <c r="B155" s="288"/>
      <c r="C155" s="261"/>
      <c r="D155" s="444"/>
      <c r="E155" s="440"/>
      <c r="F155" s="71" t="s">
        <v>29</v>
      </c>
      <c r="G155" s="72">
        <f>SUM(G154)</f>
        <v>15</v>
      </c>
      <c r="H155" s="72">
        <f>SUM(H154)</f>
        <v>15</v>
      </c>
      <c r="I155" s="72">
        <f>SUM(I154)</f>
        <v>15</v>
      </c>
      <c r="J155" s="72">
        <f>SUM(J154)</f>
        <v>15</v>
      </c>
      <c r="K155" s="72">
        <f>SUM(K154)</f>
        <v>15</v>
      </c>
      <c r="L155" s="249"/>
      <c r="M155" s="250"/>
      <c r="N155" s="250"/>
      <c r="O155" s="251"/>
      <c r="R155" s="21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2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  <c r="IH155" s="4"/>
      <c r="II155" s="4"/>
      <c r="IJ155" s="4"/>
      <c r="IK155" s="4"/>
      <c r="IL155" s="4"/>
    </row>
    <row r="156" spans="1:246" s="3" customFormat="1" ht="76.5" customHeight="1">
      <c r="A156" s="287" t="s">
        <v>36</v>
      </c>
      <c r="B156" s="288" t="s">
        <v>14</v>
      </c>
      <c r="C156" s="261" t="s">
        <v>46</v>
      </c>
      <c r="D156" s="289" t="s">
        <v>111</v>
      </c>
      <c r="E156" s="290" t="s">
        <v>158</v>
      </c>
      <c r="F156" s="97" t="s">
        <v>26</v>
      </c>
      <c r="G156" s="136">
        <v>547.9</v>
      </c>
      <c r="H156" s="67">
        <v>357</v>
      </c>
      <c r="I156" s="179">
        <v>331</v>
      </c>
      <c r="J156" s="181">
        <v>657</v>
      </c>
      <c r="K156" s="181">
        <v>657</v>
      </c>
      <c r="L156" s="86" t="s">
        <v>90</v>
      </c>
      <c r="M156" s="69">
        <v>100</v>
      </c>
      <c r="N156" s="149">
        <v>100</v>
      </c>
      <c r="O156" s="149">
        <v>100</v>
      </c>
      <c r="R156" s="21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2">
        <v>450</v>
      </c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  <c r="IG156" s="4"/>
      <c r="IH156" s="4"/>
      <c r="II156" s="4"/>
      <c r="IJ156" s="4"/>
      <c r="IK156" s="4"/>
      <c r="IL156" s="4"/>
    </row>
    <row r="157" spans="1:246" s="3" customFormat="1" ht="22.5" customHeight="1">
      <c r="A157" s="287"/>
      <c r="B157" s="288"/>
      <c r="C157" s="261"/>
      <c r="D157" s="289"/>
      <c r="E157" s="290"/>
      <c r="F157" s="71" t="s">
        <v>29</v>
      </c>
      <c r="G157" s="72">
        <f>SUM(G156)</f>
        <v>547.9</v>
      </c>
      <c r="H157" s="72">
        <f>SUM(H156)</f>
        <v>357</v>
      </c>
      <c r="I157" s="72">
        <f>SUM(I156)</f>
        <v>331</v>
      </c>
      <c r="J157" s="72">
        <f>SUM(J156)</f>
        <v>657</v>
      </c>
      <c r="K157" s="72">
        <f>SUM(K156)</f>
        <v>657</v>
      </c>
      <c r="L157" s="249"/>
      <c r="M157" s="250"/>
      <c r="N157" s="250"/>
      <c r="O157" s="251"/>
      <c r="R157" s="21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2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  <c r="IG157" s="4"/>
      <c r="IH157" s="4"/>
      <c r="II157" s="4"/>
      <c r="IJ157" s="4"/>
      <c r="IK157" s="4"/>
      <c r="IL157" s="4"/>
    </row>
    <row r="158" spans="1:246" s="3" customFormat="1" ht="62.25" customHeight="1">
      <c r="A158" s="287" t="s">
        <v>36</v>
      </c>
      <c r="B158" s="288" t="s">
        <v>14</v>
      </c>
      <c r="C158" s="261" t="s">
        <v>48</v>
      </c>
      <c r="D158" s="289" t="s">
        <v>144</v>
      </c>
      <c r="E158" s="440" t="s">
        <v>36</v>
      </c>
      <c r="F158" s="182" t="s">
        <v>26</v>
      </c>
      <c r="G158" s="67">
        <v>9</v>
      </c>
      <c r="H158" s="67">
        <v>14.4</v>
      </c>
      <c r="I158" s="144">
        <v>14.4</v>
      </c>
      <c r="J158" s="181">
        <v>15</v>
      </c>
      <c r="K158" s="181">
        <v>15</v>
      </c>
      <c r="L158" s="68" t="s">
        <v>127</v>
      </c>
      <c r="M158" s="69">
        <v>100</v>
      </c>
      <c r="N158" s="69">
        <v>100</v>
      </c>
      <c r="O158" s="69">
        <v>100</v>
      </c>
      <c r="R158" s="21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2">
        <v>9.4</v>
      </c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  <c r="IH158" s="4"/>
      <c r="II158" s="4"/>
      <c r="IJ158" s="4"/>
      <c r="IK158" s="4"/>
      <c r="IL158" s="4"/>
    </row>
    <row r="159" spans="1:246" s="3" customFormat="1" ht="26.25" customHeight="1">
      <c r="A159" s="287"/>
      <c r="B159" s="288"/>
      <c r="C159" s="261"/>
      <c r="D159" s="448"/>
      <c r="E159" s="440"/>
      <c r="F159" s="71" t="s">
        <v>29</v>
      </c>
      <c r="G159" s="72">
        <f>SUM(G158)</f>
        <v>9</v>
      </c>
      <c r="H159" s="72">
        <f>SUM(H158)</f>
        <v>14.4</v>
      </c>
      <c r="I159" s="72">
        <f>SUM(I158)</f>
        <v>14.4</v>
      </c>
      <c r="J159" s="72">
        <f>SUM(J158)</f>
        <v>15</v>
      </c>
      <c r="K159" s="72">
        <f>SUM(K158)</f>
        <v>15</v>
      </c>
      <c r="L159" s="249"/>
      <c r="M159" s="250"/>
      <c r="N159" s="250"/>
      <c r="O159" s="251"/>
      <c r="R159" s="21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2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  <c r="IH159" s="4"/>
      <c r="II159" s="4"/>
      <c r="IJ159" s="4"/>
      <c r="IK159" s="4"/>
      <c r="IL159" s="4"/>
    </row>
    <row r="160" spans="1:246" s="3" customFormat="1" ht="23.25" customHeight="1">
      <c r="A160" s="61" t="s">
        <v>36</v>
      </c>
      <c r="B160" s="62" t="s">
        <v>14</v>
      </c>
      <c r="C160" s="258" t="s">
        <v>40</v>
      </c>
      <c r="D160" s="258"/>
      <c r="E160" s="258"/>
      <c r="F160" s="258"/>
      <c r="G160" s="121">
        <f>SUM(G151+G153+G155+G157+G159)</f>
        <v>6805.3849999999993</v>
      </c>
      <c r="H160" s="121">
        <f>SUM(H151+H153+H155+H157+H159)</f>
        <v>3192.4</v>
      </c>
      <c r="I160" s="121">
        <f>SUM(I151+I153+I155+I157+I159)</f>
        <v>3166.4</v>
      </c>
      <c r="J160" s="121">
        <f>SUM(J151+J153+J155+J157+J159)</f>
        <v>3493</v>
      </c>
      <c r="K160" s="121">
        <f>SUM(K151+K153+K155+K157+K159)</f>
        <v>3493</v>
      </c>
      <c r="L160" s="275"/>
      <c r="M160" s="275"/>
      <c r="N160" s="275"/>
      <c r="O160" s="275"/>
      <c r="R160" s="21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2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  <c r="IH160" s="4"/>
      <c r="II160" s="4"/>
      <c r="IJ160" s="4"/>
      <c r="IK160" s="4"/>
      <c r="IL160" s="4"/>
    </row>
    <row r="161" spans="1:246" s="3" customFormat="1" ht="24" customHeight="1">
      <c r="A161" s="61" t="s">
        <v>36</v>
      </c>
      <c r="B161" s="62" t="s">
        <v>31</v>
      </c>
      <c r="C161" s="267" t="s">
        <v>137</v>
      </c>
      <c r="D161" s="268"/>
      <c r="E161" s="268"/>
      <c r="F161" s="268"/>
      <c r="G161" s="268"/>
      <c r="H161" s="268"/>
      <c r="I161" s="268"/>
      <c r="J161" s="268"/>
      <c r="K161" s="268"/>
      <c r="L161" s="268"/>
      <c r="M161" s="268"/>
      <c r="N161" s="268"/>
      <c r="O161" s="269"/>
      <c r="R161" s="21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2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  <c r="IH161" s="4"/>
      <c r="II161" s="4"/>
      <c r="IJ161" s="4"/>
      <c r="IK161" s="4"/>
      <c r="IL161" s="4"/>
    </row>
    <row r="162" spans="1:246" s="3" customFormat="1" ht="43.5" customHeight="1">
      <c r="A162" s="287" t="s">
        <v>36</v>
      </c>
      <c r="B162" s="288" t="s">
        <v>31</v>
      </c>
      <c r="C162" s="261" t="s">
        <v>14</v>
      </c>
      <c r="D162" s="254" t="s">
        <v>138</v>
      </c>
      <c r="E162" s="290" t="s">
        <v>191</v>
      </c>
      <c r="F162" s="97" t="s">
        <v>26</v>
      </c>
      <c r="G162" s="91">
        <v>14.481</v>
      </c>
      <c r="H162" s="67">
        <v>14.5</v>
      </c>
      <c r="I162" s="144">
        <v>14.5</v>
      </c>
      <c r="J162" s="91">
        <v>14.9</v>
      </c>
      <c r="K162" s="91">
        <v>15.5</v>
      </c>
      <c r="L162" s="297"/>
      <c r="M162" s="298"/>
      <c r="N162" s="298"/>
      <c r="O162" s="299"/>
      <c r="R162" s="21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2">
        <v>14.5</v>
      </c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  <c r="IH162" s="4"/>
      <c r="II162" s="4"/>
      <c r="IJ162" s="4"/>
      <c r="IK162" s="4"/>
      <c r="IL162" s="4"/>
    </row>
    <row r="163" spans="1:246" s="3" customFormat="1" ht="19.5" customHeight="1">
      <c r="A163" s="287"/>
      <c r="B163" s="288"/>
      <c r="C163" s="261"/>
      <c r="D163" s="254"/>
      <c r="E163" s="290"/>
      <c r="F163" s="71" t="s">
        <v>29</v>
      </c>
      <c r="G163" s="72">
        <f>G162</f>
        <v>14.481</v>
      </c>
      <c r="H163" s="72">
        <f>H162</f>
        <v>14.5</v>
      </c>
      <c r="I163" s="72">
        <f>I162</f>
        <v>14.5</v>
      </c>
      <c r="J163" s="72">
        <f>J162</f>
        <v>14.9</v>
      </c>
      <c r="K163" s="72">
        <f>K162</f>
        <v>15.5</v>
      </c>
      <c r="L163" s="249"/>
      <c r="M163" s="250"/>
      <c r="N163" s="250"/>
      <c r="O163" s="251"/>
      <c r="R163" s="21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2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  <c r="IH163" s="4"/>
      <c r="II163" s="4"/>
      <c r="IJ163" s="4"/>
      <c r="IK163" s="4"/>
      <c r="IL163" s="4"/>
    </row>
    <row r="164" spans="1:246" s="3" customFormat="1" ht="18.600000000000001" customHeight="1">
      <c r="A164" s="61" t="s">
        <v>36</v>
      </c>
      <c r="B164" s="62" t="s">
        <v>31</v>
      </c>
      <c r="C164" s="258" t="s">
        <v>40</v>
      </c>
      <c r="D164" s="258"/>
      <c r="E164" s="258"/>
      <c r="F164" s="258"/>
      <c r="G164" s="121">
        <f>SUM(G163)</f>
        <v>14.481</v>
      </c>
      <c r="H164" s="121">
        <f>SUM(H163)</f>
        <v>14.5</v>
      </c>
      <c r="I164" s="121">
        <f>SUM(I163)</f>
        <v>14.5</v>
      </c>
      <c r="J164" s="121">
        <f>SUM(J163)</f>
        <v>14.9</v>
      </c>
      <c r="K164" s="121">
        <f>SUM(K163)</f>
        <v>15.5</v>
      </c>
      <c r="L164" s="275"/>
      <c r="M164" s="275"/>
      <c r="N164" s="275"/>
      <c r="O164" s="275"/>
      <c r="R164" s="21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2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  <c r="IH164" s="4"/>
      <c r="II164" s="4"/>
      <c r="IJ164" s="4"/>
      <c r="IK164" s="4"/>
      <c r="IL164" s="4"/>
    </row>
    <row r="165" spans="1:246" s="3" customFormat="1" ht="18.600000000000001" customHeight="1">
      <c r="A165" s="61" t="s">
        <v>36</v>
      </c>
      <c r="B165" s="295" t="s">
        <v>83</v>
      </c>
      <c r="C165" s="295" t="e">
        <f>SUM(#REF!+C164)</f>
        <v>#REF!</v>
      </c>
      <c r="D165" s="295" t="e">
        <f>SUM(#REF!+D164)</f>
        <v>#REF!</v>
      </c>
      <c r="E165" s="295" t="e">
        <f>SUM(#REF!+E164)</f>
        <v>#REF!</v>
      </c>
      <c r="F165" s="295" t="e">
        <f>SUM(#REF!+F164)</f>
        <v>#REF!</v>
      </c>
      <c r="G165" s="150">
        <f>SUM(G160+G164)</f>
        <v>6819.8659999999991</v>
      </c>
      <c r="H165" s="150">
        <f>SUM(H160+H164)</f>
        <v>3206.9</v>
      </c>
      <c r="I165" s="150">
        <f>SUM(I160+I164)</f>
        <v>3180.9</v>
      </c>
      <c r="J165" s="150">
        <f>SUM(J160+J164)</f>
        <v>3507.9</v>
      </c>
      <c r="K165" s="150">
        <f>SUM(K160+K164)</f>
        <v>3508.5</v>
      </c>
      <c r="L165" s="296"/>
      <c r="M165" s="296"/>
      <c r="N165" s="296"/>
      <c r="O165" s="296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2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  <c r="IH165" s="4"/>
      <c r="II165" s="4"/>
      <c r="IJ165" s="4"/>
      <c r="IK165" s="4"/>
      <c r="IL165" s="4"/>
    </row>
    <row r="166" spans="1:246" s="3" customFormat="1" ht="26.25" customHeight="1">
      <c r="A166" s="183" t="s">
        <v>59</v>
      </c>
      <c r="B166" s="442" t="s">
        <v>92</v>
      </c>
      <c r="C166" s="442"/>
      <c r="D166" s="442"/>
      <c r="E166" s="442"/>
      <c r="F166" s="442"/>
      <c r="G166" s="184">
        <f>SUM(G119+G146+G165)</f>
        <v>12713.920999999998</v>
      </c>
      <c r="H166" s="184">
        <f>SUM(H119+H146+H165)</f>
        <v>9632.7000000000007</v>
      </c>
      <c r="I166" s="184">
        <f>SUM(I119+I146+I165)</f>
        <v>9404.5</v>
      </c>
      <c r="J166" s="184">
        <f>SUM(J119+J146+J165)</f>
        <v>10251.85</v>
      </c>
      <c r="K166" s="184">
        <f>SUM(K119+K146+K165)</f>
        <v>10265.16</v>
      </c>
      <c r="L166" s="300"/>
      <c r="M166" s="300"/>
      <c r="N166" s="300"/>
      <c r="O166" s="300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2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  <c r="IH166" s="4"/>
      <c r="II166" s="4"/>
      <c r="IJ166" s="4"/>
      <c r="IK166" s="4"/>
      <c r="IL166" s="4"/>
    </row>
    <row r="167" spans="1:246" ht="13.5" hidden="1" customHeight="1">
      <c r="A167" s="185"/>
      <c r="B167" s="185"/>
      <c r="C167" s="185"/>
      <c r="D167" s="185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85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 s="38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</row>
    <row r="168" spans="1:246" s="2" customFormat="1" ht="25.5" hidden="1" customHeight="1">
      <c r="A168" s="186"/>
      <c r="B168" s="186"/>
      <c r="C168" s="186"/>
      <c r="D168" s="186"/>
      <c r="E168" s="186"/>
      <c r="F168" s="187" t="s">
        <v>26</v>
      </c>
      <c r="G168" s="188">
        <f>SUM(G18+G33+G36+G41+G43+G95+G100+G103+G107+G113+G116+G123+G125+G131+G134+G138+G143+G149+G152+G154+G156+G158+G162)</f>
        <v>6264.8799999999992</v>
      </c>
      <c r="H168" s="188">
        <f>SUM(H18+H33+H36+H41+H43+H95+H100+H103+H107+H113+H116+H123+H125+H131+H134+H138+H143+H149+H152+H154+H156+H158+H162)</f>
        <v>8618</v>
      </c>
      <c r="I168" s="144">
        <f>SUM(I18+I33+I36+I41+I43+I95+I100+I103+I107+I113+I116+I123+I125+I131+I134+I138+I143+I149+I152+I154+I156+I158+I162)</f>
        <v>8343.5</v>
      </c>
      <c r="J168" s="188">
        <f>SUM(J18+J33+J36+J41+J43+J95+J100+J103+J107+J113+J116+J123+J125+J131+J134+J138+J143+J149+J152+J154+J156+J158+J162)</f>
        <v>9149.1999999999989</v>
      </c>
      <c r="K168" s="188">
        <f>SUM(K18+K33+K36+K41+K43+K95+K100+K103+K107+K113+K116+K123+K125+K131+K134+K138+K143+K149+K152+K154+K156+K158+K162)</f>
        <v>9073.5999999999985</v>
      </c>
      <c r="L168" s="186"/>
      <c r="M168" s="186"/>
      <c r="N168" s="186"/>
      <c r="O168" s="186"/>
      <c r="P168" s="27"/>
      <c r="AN168" s="39"/>
    </row>
    <row r="169" spans="1:246" s="2" customFormat="1" ht="25.5" hidden="1" customHeight="1">
      <c r="A169" s="186"/>
      <c r="B169" s="186"/>
      <c r="C169" s="186"/>
      <c r="D169" s="186"/>
      <c r="E169" s="186"/>
      <c r="F169" s="187" t="s">
        <v>141</v>
      </c>
      <c r="G169" s="188">
        <f>SUM(G150+G104+G108+G114+G19+G126)</f>
        <v>5750</v>
      </c>
      <c r="H169" s="188">
        <f t="shared" ref="H169:K169" si="9">SUM(H150+H104+H108+H114+H19+H126)</f>
        <v>156.80000000000001</v>
      </c>
      <c r="I169" s="188">
        <f t="shared" si="9"/>
        <v>412.6</v>
      </c>
      <c r="J169" s="188">
        <f t="shared" si="9"/>
        <v>0</v>
      </c>
      <c r="K169" s="188">
        <f t="shared" si="9"/>
        <v>0</v>
      </c>
      <c r="L169" s="186"/>
      <c r="M169" s="186"/>
      <c r="N169" s="186"/>
      <c r="O169" s="186"/>
      <c r="P169" s="27"/>
      <c r="AN169" s="39"/>
    </row>
    <row r="170" spans="1:246" s="2" customFormat="1" ht="25.5" hidden="1" customHeight="1">
      <c r="A170" s="186"/>
      <c r="B170" s="186"/>
      <c r="C170" s="186"/>
      <c r="D170" s="186"/>
      <c r="E170" s="186"/>
      <c r="F170" s="187" t="s">
        <v>143</v>
      </c>
      <c r="G170" s="188">
        <f>SUM(G39)</f>
        <v>1</v>
      </c>
      <c r="H170" s="188">
        <f>SUM(H39)</f>
        <v>1</v>
      </c>
      <c r="I170" s="144">
        <f>SUM(I39)</f>
        <v>1</v>
      </c>
      <c r="J170" s="188">
        <f>SUM(J39)</f>
        <v>3.5049999999999999</v>
      </c>
      <c r="K170" s="188">
        <f>SUM(K39)</f>
        <v>3.5</v>
      </c>
      <c r="L170" s="186"/>
      <c r="M170" s="186"/>
      <c r="N170" s="186"/>
      <c r="O170" s="186"/>
      <c r="P170" s="27"/>
      <c r="AN170" s="39"/>
    </row>
    <row r="171" spans="1:246" s="2" customFormat="1" ht="24" hidden="1" customHeight="1">
      <c r="A171" s="186"/>
      <c r="B171" s="186"/>
      <c r="C171" s="186"/>
      <c r="D171" s="186"/>
      <c r="E171" s="186"/>
      <c r="F171" s="187" t="s">
        <v>43</v>
      </c>
      <c r="G171" s="188">
        <f>SUM(G20+G47+G49+G51+G53+G55+G57+G59+G61+G63+G65+G70+G72+G74+G76+G78+G80+G82+G84+G86+G88+G91+G37)</f>
        <v>528.04100000000005</v>
      </c>
      <c r="H171" s="188">
        <f>SUM(H20+H47+H49+H51+H53+H55+H57+H59+H61+H63+H65+H70+H72+H74+H76+H78+H80+H82+H84+H86+H88+H91+H37)</f>
        <v>639.4</v>
      </c>
      <c r="I171" s="144">
        <f>SUM(I20+I47+I49+I51+I53+I55+I57+I59+I61+I63+I65+I70+I72+I74+I76+I78+I80+I82+I84+I86+I88+I91+I37)</f>
        <v>647.39999999999986</v>
      </c>
      <c r="J171" s="188">
        <f>SUM(J20+J47+J49+J51+J53+J55+J57+J59+J61+J63+J65+J70+J72+J74+J76+J78+J80+J82+J84+J86+J88+J91)</f>
        <v>597.74499999999989</v>
      </c>
      <c r="K171" s="188">
        <f>SUM(K20+K47+K49+K51+K53+K55+K57+K59+K61+K63+K65+K70+K72+K74+K76+K78+K80+K82+K84+K86+K88+K91)</f>
        <v>655.15999999999985</v>
      </c>
      <c r="L171" s="186"/>
      <c r="M171" s="186"/>
      <c r="N171" s="186"/>
      <c r="O171" s="186"/>
      <c r="P171" s="27"/>
      <c r="AN171" s="39"/>
    </row>
    <row r="172" spans="1:246" s="2" customFormat="1" ht="22.5" hidden="1" customHeight="1">
      <c r="A172" s="186"/>
      <c r="B172" s="186"/>
      <c r="C172" s="186"/>
      <c r="D172" s="186"/>
      <c r="E172" s="186"/>
      <c r="F172" s="187" t="s">
        <v>76</v>
      </c>
      <c r="G172" s="188">
        <f>SUM(G96+G105+G109+G127)</f>
        <v>170</v>
      </c>
      <c r="H172" s="188">
        <f>SUM(H96+H105+H109+H127)</f>
        <v>217.5</v>
      </c>
      <c r="I172" s="144">
        <f>SUM(I96+I105+I109+I127)</f>
        <v>0</v>
      </c>
      <c r="J172" s="188">
        <f>SUM(J96+J105+J109+J127)</f>
        <v>367.6</v>
      </c>
      <c r="K172" s="188">
        <f>SUM(K96+K105+K109+K127)</f>
        <v>163.5</v>
      </c>
      <c r="L172" s="186"/>
      <c r="M172" s="186"/>
      <c r="N172" s="186"/>
      <c r="O172" s="186"/>
      <c r="P172" s="27"/>
      <c r="AN172" s="39"/>
    </row>
    <row r="173" spans="1:246" s="2" customFormat="1" ht="23.25" hidden="1" customHeight="1">
      <c r="A173" s="186"/>
      <c r="B173" s="186"/>
      <c r="C173" s="186"/>
      <c r="D173" s="186"/>
      <c r="E173" s="186"/>
      <c r="F173" s="187" t="s">
        <v>81</v>
      </c>
      <c r="G173" s="188">
        <f>SUM(G139)</f>
        <v>0</v>
      </c>
      <c r="H173" s="188">
        <f>SUM(H139)</f>
        <v>0</v>
      </c>
      <c r="I173" s="144">
        <f>SUM(I139)</f>
        <v>0</v>
      </c>
      <c r="J173" s="188">
        <f>SUM(J139)</f>
        <v>133.80000000000001</v>
      </c>
      <c r="K173" s="188">
        <f>SUM(K139)</f>
        <v>369.4</v>
      </c>
      <c r="L173" s="186"/>
      <c r="M173" s="186"/>
      <c r="N173" s="186"/>
      <c r="O173" s="186"/>
      <c r="P173" s="27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40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/>
      <c r="IL173"/>
    </row>
    <row r="174" spans="1:246" s="2" customFormat="1" ht="14.25" hidden="1" customHeight="1">
      <c r="A174" s="186"/>
      <c r="B174" s="186"/>
      <c r="C174" s="186"/>
      <c r="D174" s="186"/>
      <c r="E174" s="186"/>
      <c r="F174" s="189" t="s">
        <v>118</v>
      </c>
      <c r="G174" s="190">
        <f>SUM(G168:G173)</f>
        <v>12713.920999999998</v>
      </c>
      <c r="H174" s="190">
        <f>SUM(H168:H173)</f>
        <v>9632.6999999999989</v>
      </c>
      <c r="I174" s="190">
        <f>SUM(I168:I173)</f>
        <v>9404.5</v>
      </c>
      <c r="J174" s="190">
        <f>SUM(J168:J173)</f>
        <v>10251.849999999997</v>
      </c>
      <c r="K174" s="190">
        <f>SUM(K168:K173)</f>
        <v>10265.159999999998</v>
      </c>
      <c r="L174" s="186"/>
      <c r="M174" s="186"/>
      <c r="N174" s="186"/>
      <c r="O174" s="186"/>
      <c r="P174" s="27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4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/>
      <c r="IL174"/>
    </row>
    <row r="175" spans="1:246" s="220" customFormat="1" ht="13.5" customHeight="1">
      <c r="A175" s="216"/>
      <c r="B175" s="216"/>
      <c r="C175" s="216"/>
      <c r="D175" s="216"/>
      <c r="E175" s="216"/>
      <c r="F175" s="217"/>
      <c r="G175" s="218"/>
      <c r="H175" s="218"/>
      <c r="I175" s="218"/>
      <c r="J175" s="218"/>
      <c r="K175" s="218"/>
      <c r="L175" s="216"/>
      <c r="M175" s="216"/>
      <c r="N175" s="216"/>
      <c r="O175" s="216"/>
      <c r="P175" s="219"/>
      <c r="IK175" s="221"/>
      <c r="IL175" s="221"/>
    </row>
    <row r="176" spans="1:246" s="57" customFormat="1" ht="24.75" customHeight="1">
      <c r="A176" s="191"/>
      <c r="B176" s="191"/>
      <c r="C176" s="191"/>
      <c r="D176" s="441" t="s">
        <v>234</v>
      </c>
      <c r="E176" s="441"/>
      <c r="F176" s="441"/>
      <c r="G176" s="441"/>
      <c r="H176" s="441"/>
      <c r="I176" s="441"/>
      <c r="J176" s="441"/>
      <c r="K176" s="192"/>
      <c r="L176" s="193"/>
      <c r="M176" s="193"/>
      <c r="N176" s="193"/>
      <c r="O176" s="193"/>
      <c r="P176" s="54"/>
      <c r="Q176" s="55"/>
      <c r="R176" s="56"/>
      <c r="S176" s="56"/>
      <c r="T176" s="56"/>
      <c r="U176" s="56"/>
      <c r="V176" s="56"/>
      <c r="W176" s="56"/>
      <c r="X176" s="56"/>
      <c r="Y176" s="56"/>
      <c r="Z176" s="56"/>
    </row>
    <row r="177" spans="1:244" s="57" customFormat="1" ht="15.75">
      <c r="A177" s="191"/>
      <c r="B177" s="191"/>
      <c r="C177" s="191"/>
      <c r="D177" s="191"/>
      <c r="E177" s="191"/>
      <c r="F177" s="191"/>
      <c r="G177" s="192"/>
      <c r="H177" s="192"/>
      <c r="I177" s="194" t="s">
        <v>136</v>
      </c>
      <c r="J177" s="192"/>
      <c r="L177" s="193"/>
      <c r="M177" s="193"/>
      <c r="N177" s="193"/>
      <c r="O177" s="193"/>
      <c r="P177" s="54"/>
      <c r="Q177" s="55"/>
      <c r="R177" s="56"/>
      <c r="S177" s="56"/>
      <c r="T177" s="56"/>
      <c r="U177" s="56"/>
      <c r="V177" s="56"/>
      <c r="W177" s="56"/>
      <c r="X177" s="56"/>
      <c r="Y177" s="56"/>
      <c r="Z177" s="56"/>
    </row>
    <row r="178" spans="1:244" ht="66" customHeight="1">
      <c r="A178" s="434" t="s">
        <v>93</v>
      </c>
      <c r="B178" s="435"/>
      <c r="C178" s="435"/>
      <c r="D178" s="435"/>
      <c r="E178" s="435"/>
      <c r="F178" s="205"/>
      <c r="G178" s="212" t="s">
        <v>145</v>
      </c>
      <c r="H178" s="212" t="s">
        <v>159</v>
      </c>
      <c r="I178" s="213" t="s">
        <v>147</v>
      </c>
      <c r="J178" s="213" t="s">
        <v>238</v>
      </c>
      <c r="K178" s="213" t="s">
        <v>239</v>
      </c>
      <c r="L178" s="2"/>
      <c r="M178" s="2"/>
      <c r="N178" s="2"/>
      <c r="O178" s="2"/>
      <c r="AN178" s="39"/>
      <c r="AO178" s="2"/>
      <c r="AP178" s="2"/>
      <c r="AQ178" s="2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</row>
    <row r="179" spans="1:244" ht="22.5" customHeight="1">
      <c r="A179" s="206" t="s">
        <v>94</v>
      </c>
      <c r="B179" s="433" t="s">
        <v>160</v>
      </c>
      <c r="C179" s="433"/>
      <c r="D179" s="433"/>
      <c r="E179" s="433"/>
      <c r="F179" s="207"/>
      <c r="G179" s="200">
        <f>SUM(G180:G190)</f>
        <v>12713.921</v>
      </c>
      <c r="H179" s="200">
        <f>SUM(H180:H190)</f>
        <v>9632.6999999999989</v>
      </c>
      <c r="I179" s="190">
        <f>SUM(I180:I190)</f>
        <v>9404.5</v>
      </c>
      <c r="J179" s="190">
        <f t="shared" ref="J179:K179" si="10">SUM(J180:J190)</f>
        <v>10118.049999999999</v>
      </c>
      <c r="K179" s="190">
        <f t="shared" si="10"/>
        <v>9895.7599999999984</v>
      </c>
      <c r="L179" s="2"/>
      <c r="M179" s="2"/>
      <c r="N179" s="2"/>
      <c r="O179" s="2"/>
      <c r="AN179" s="39"/>
      <c r="AO179" s="2"/>
      <c r="AP179" s="2"/>
      <c r="AQ179" s="2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</row>
    <row r="180" spans="1:244" ht="18.75" customHeight="1">
      <c r="A180" s="222" t="s">
        <v>95</v>
      </c>
      <c r="B180" s="431" t="s">
        <v>96</v>
      </c>
      <c r="C180" s="432"/>
      <c r="D180" s="432"/>
      <c r="E180" s="432"/>
      <c r="F180" s="208"/>
      <c r="G180" s="214">
        <f t="shared" ref="G180:H180" si="11">G168</f>
        <v>6264.8799999999992</v>
      </c>
      <c r="H180" s="214">
        <f t="shared" si="11"/>
        <v>8618</v>
      </c>
      <c r="I180" s="235">
        <f>I168</f>
        <v>8343.5</v>
      </c>
      <c r="J180" s="214">
        <f t="shared" ref="J180:K180" si="12">J168</f>
        <v>9149.1999999999989</v>
      </c>
      <c r="K180" s="214">
        <f t="shared" si="12"/>
        <v>9073.5999999999985</v>
      </c>
      <c r="L180" s="2"/>
      <c r="M180" s="2"/>
      <c r="N180" s="2"/>
      <c r="O180" s="2"/>
      <c r="AN180" s="39"/>
      <c r="AO180" s="2"/>
      <c r="AP180" s="2"/>
      <c r="AQ180" s="2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</row>
    <row r="181" spans="1:244" ht="16.5" customHeight="1">
      <c r="A181" s="223" t="s">
        <v>97</v>
      </c>
      <c r="B181" s="431" t="s">
        <v>161</v>
      </c>
      <c r="C181" s="432"/>
      <c r="D181" s="432"/>
      <c r="E181" s="432"/>
      <c r="F181" s="208"/>
      <c r="G181" s="202"/>
      <c r="H181" s="202"/>
      <c r="I181" s="236"/>
      <c r="J181" s="187"/>
      <c r="K181" s="187"/>
      <c r="L181" s="2"/>
      <c r="M181" s="2"/>
      <c r="N181" s="2"/>
      <c r="O181" s="2"/>
      <c r="AN181" s="39"/>
      <c r="AO181" s="2"/>
      <c r="AP181" s="2"/>
      <c r="AQ181" s="2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</row>
    <row r="182" spans="1:244" ht="18.75" customHeight="1">
      <c r="A182" s="223" t="s">
        <v>98</v>
      </c>
      <c r="B182" s="431" t="s">
        <v>162</v>
      </c>
      <c r="C182" s="432"/>
      <c r="D182" s="432"/>
      <c r="E182" s="432"/>
      <c r="F182" s="208"/>
      <c r="G182" s="201">
        <f>G169</f>
        <v>5750</v>
      </c>
      <c r="H182" s="201">
        <f t="shared" ref="H182:K182" si="13">H169</f>
        <v>156.80000000000001</v>
      </c>
      <c r="I182" s="237">
        <f t="shared" si="13"/>
        <v>412.6</v>
      </c>
      <c r="J182" s="201">
        <f t="shared" si="13"/>
        <v>0</v>
      </c>
      <c r="K182" s="214">
        <f t="shared" si="13"/>
        <v>0</v>
      </c>
      <c r="L182" s="2"/>
      <c r="M182" s="2"/>
      <c r="N182" s="2"/>
      <c r="O182" s="2"/>
      <c r="AN182" s="39"/>
      <c r="AO182" s="2"/>
      <c r="AP182" s="2"/>
      <c r="AQ182" s="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</row>
    <row r="183" spans="1:244" ht="21.75" customHeight="1">
      <c r="A183" s="223" t="s">
        <v>99</v>
      </c>
      <c r="B183" s="431" t="s">
        <v>163</v>
      </c>
      <c r="C183" s="432"/>
      <c r="D183" s="432"/>
      <c r="E183" s="432"/>
      <c r="F183" s="208"/>
      <c r="G183" s="202"/>
      <c r="H183" s="202"/>
      <c r="I183" s="236"/>
      <c r="J183" s="187"/>
      <c r="K183" s="187"/>
      <c r="L183" s="2"/>
      <c r="M183" s="2"/>
      <c r="N183" s="2"/>
      <c r="O183" s="2"/>
      <c r="AN183" s="39"/>
      <c r="AO183" s="2"/>
      <c r="AP183" s="2"/>
      <c r="AQ183" s="2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</row>
    <row r="184" spans="1:244" ht="33" customHeight="1">
      <c r="A184" s="223" t="s">
        <v>100</v>
      </c>
      <c r="B184" s="464" t="s">
        <v>164</v>
      </c>
      <c r="C184" s="465"/>
      <c r="D184" s="465"/>
      <c r="E184" s="465"/>
      <c r="F184" s="208"/>
      <c r="G184" s="214">
        <f>G93</f>
        <v>527.44100000000014</v>
      </c>
      <c r="H184" s="214">
        <f>H93</f>
        <v>550</v>
      </c>
      <c r="I184" s="235">
        <f>I93</f>
        <v>558.1</v>
      </c>
      <c r="J184" s="214">
        <f>J93</f>
        <v>597.14499999999998</v>
      </c>
      <c r="K184" s="214">
        <f>K93</f>
        <v>654.55999999999995</v>
      </c>
      <c r="L184" s="2"/>
      <c r="M184" s="2"/>
      <c r="N184" s="2"/>
      <c r="O184" s="2"/>
      <c r="AN184" s="39"/>
      <c r="AO184" s="2"/>
      <c r="AP184" s="2"/>
      <c r="AQ184" s="2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</row>
    <row r="185" spans="1:244" ht="23.25" customHeight="1">
      <c r="A185" s="223" t="s">
        <v>101</v>
      </c>
      <c r="B185" s="238" t="s">
        <v>165</v>
      </c>
      <c r="C185" s="239"/>
      <c r="D185" s="239"/>
      <c r="E185" s="239"/>
      <c r="F185" s="208"/>
      <c r="G185" s="214">
        <f>G20+G37</f>
        <v>0.6</v>
      </c>
      <c r="H185" s="214">
        <f>H20+H37</f>
        <v>89.4</v>
      </c>
      <c r="I185" s="235">
        <f>I20+I37</f>
        <v>89.300000000000011</v>
      </c>
      <c r="J185" s="214">
        <f>J20+J37</f>
        <v>0.6</v>
      </c>
      <c r="K185" s="214">
        <f>K20+K37</f>
        <v>0.6</v>
      </c>
      <c r="L185" s="2"/>
      <c r="M185" s="2"/>
      <c r="N185" s="2"/>
      <c r="O185" s="2"/>
      <c r="AN185" s="39"/>
      <c r="AO185" s="2"/>
      <c r="AP185" s="2"/>
      <c r="AQ185" s="2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</row>
    <row r="186" spans="1:244" ht="35.25" customHeight="1">
      <c r="A186" s="223" t="s">
        <v>102</v>
      </c>
      <c r="B186" s="464" t="s">
        <v>166</v>
      </c>
      <c r="C186" s="465"/>
      <c r="D186" s="465"/>
      <c r="E186" s="465"/>
      <c r="F186" s="208"/>
      <c r="G186" s="202"/>
      <c r="H186" s="202"/>
      <c r="I186" s="236"/>
      <c r="J186" s="187"/>
      <c r="K186" s="187"/>
      <c r="L186" s="2"/>
      <c r="M186" s="2"/>
      <c r="N186" s="2"/>
      <c r="O186" s="2"/>
      <c r="AN186" s="39"/>
      <c r="AO186" s="2"/>
      <c r="AP186" s="2"/>
      <c r="AQ186" s="2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</row>
    <row r="187" spans="1:244" ht="23.25" customHeight="1">
      <c r="A187" s="223" t="s">
        <v>103</v>
      </c>
      <c r="B187" s="238" t="s">
        <v>167</v>
      </c>
      <c r="C187" s="239"/>
      <c r="D187" s="239"/>
      <c r="E187" s="239"/>
      <c r="F187" s="208"/>
      <c r="G187" s="202"/>
      <c r="H187" s="202"/>
      <c r="I187" s="236"/>
      <c r="J187" s="187"/>
      <c r="K187" s="187"/>
      <c r="L187" s="2"/>
      <c r="M187" s="2"/>
      <c r="N187" s="2"/>
      <c r="O187" s="2"/>
      <c r="AN187" s="39"/>
      <c r="AO187" s="2"/>
      <c r="AP187" s="2"/>
      <c r="AQ187" s="2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  <c r="HU187"/>
      <c r="HV187"/>
      <c r="HW187"/>
      <c r="HX187"/>
      <c r="HY187"/>
      <c r="HZ187"/>
      <c r="IA187"/>
      <c r="IB187"/>
      <c r="IC187"/>
      <c r="ID187"/>
      <c r="IE187"/>
      <c r="IF187"/>
      <c r="IG187"/>
      <c r="IH187"/>
      <c r="II187"/>
      <c r="IJ187"/>
    </row>
    <row r="188" spans="1:244" ht="20.25" customHeight="1">
      <c r="A188" s="223" t="s">
        <v>142</v>
      </c>
      <c r="B188" s="431" t="s">
        <v>168</v>
      </c>
      <c r="C188" s="432"/>
      <c r="D188" s="432"/>
      <c r="E188" s="432"/>
      <c r="F188" s="208"/>
      <c r="G188" s="201">
        <f>G172</f>
        <v>170</v>
      </c>
      <c r="H188" s="201">
        <f>H172</f>
        <v>217.5</v>
      </c>
      <c r="I188" s="235">
        <f>I172</f>
        <v>0</v>
      </c>
      <c r="J188" s="214">
        <f t="shared" ref="J188:K188" si="14">J172</f>
        <v>367.6</v>
      </c>
      <c r="K188" s="214">
        <f t="shared" si="14"/>
        <v>163.5</v>
      </c>
      <c r="L188" s="2"/>
      <c r="M188" s="2"/>
      <c r="N188" s="2"/>
      <c r="O188" s="2"/>
      <c r="AN188" s="39"/>
      <c r="AO188" s="2"/>
      <c r="AP188" s="2"/>
      <c r="AQ188" s="2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  <c r="HU188"/>
      <c r="HV188"/>
      <c r="HW188"/>
      <c r="HX188"/>
      <c r="HY188"/>
      <c r="HZ188"/>
      <c r="IA188"/>
      <c r="IB188"/>
      <c r="IC188"/>
      <c r="ID188"/>
      <c r="IE188"/>
      <c r="IF188"/>
      <c r="IG188"/>
      <c r="IH188"/>
      <c r="II188"/>
      <c r="IJ188"/>
    </row>
    <row r="189" spans="1:244" ht="24.75" customHeight="1">
      <c r="A189" s="223" t="s">
        <v>169</v>
      </c>
      <c r="B189" s="431" t="s">
        <v>170</v>
      </c>
      <c r="C189" s="432"/>
      <c r="D189" s="432"/>
      <c r="E189" s="432"/>
      <c r="F189" s="208"/>
      <c r="G189" s="214">
        <f>G39</f>
        <v>1</v>
      </c>
      <c r="H189" s="214">
        <f>H39</f>
        <v>1</v>
      </c>
      <c r="I189" s="235">
        <f>I39</f>
        <v>1</v>
      </c>
      <c r="J189" s="214">
        <f>J39</f>
        <v>3.5049999999999999</v>
      </c>
      <c r="K189" s="214">
        <f>K39</f>
        <v>3.5</v>
      </c>
      <c r="L189" s="2"/>
      <c r="M189" s="2"/>
      <c r="N189" s="2"/>
      <c r="O189" s="2"/>
      <c r="AN189" s="39"/>
      <c r="AO189" s="2"/>
      <c r="AP189" s="2"/>
      <c r="AQ189" s="2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  <c r="HU189"/>
      <c r="HV189"/>
      <c r="HW189"/>
      <c r="HX189"/>
      <c r="HY189"/>
      <c r="HZ189"/>
      <c r="IA189"/>
      <c r="IB189"/>
      <c r="IC189"/>
      <c r="ID189"/>
      <c r="IE189"/>
      <c r="IF189"/>
      <c r="IG189"/>
      <c r="IH189"/>
      <c r="II189"/>
      <c r="IJ189"/>
    </row>
    <row r="190" spans="1:244" ht="28.5" customHeight="1">
      <c r="A190" s="223" t="s">
        <v>171</v>
      </c>
      <c r="B190" s="466" t="s">
        <v>172</v>
      </c>
      <c r="C190" s="467"/>
      <c r="D190" s="467"/>
      <c r="E190" s="467"/>
      <c r="F190" s="468"/>
      <c r="G190" s="202"/>
      <c r="H190" s="202"/>
      <c r="I190" s="236"/>
      <c r="J190" s="187"/>
      <c r="K190" s="187"/>
      <c r="L190" s="2"/>
      <c r="M190" s="2"/>
      <c r="N190" s="2"/>
      <c r="O190" s="2"/>
      <c r="AN190" s="39"/>
      <c r="AO190" s="2"/>
      <c r="AP190" s="2"/>
      <c r="AQ190" s="2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  <c r="HU190"/>
      <c r="HV190"/>
      <c r="HW190"/>
      <c r="HX190"/>
      <c r="HY190"/>
      <c r="HZ190"/>
      <c r="IA190"/>
      <c r="IB190"/>
      <c r="IC190"/>
      <c r="ID190"/>
      <c r="IE190"/>
      <c r="IF190"/>
      <c r="IG190"/>
      <c r="IH190"/>
      <c r="II190"/>
      <c r="IJ190"/>
    </row>
    <row r="191" spans="1:244" ht="20.25" customHeight="1">
      <c r="A191" s="209" t="s">
        <v>104</v>
      </c>
      <c r="B191" s="460" t="s">
        <v>105</v>
      </c>
      <c r="C191" s="461"/>
      <c r="D191" s="461"/>
      <c r="E191" s="461"/>
      <c r="F191" s="210"/>
      <c r="G191" s="200">
        <f>G173</f>
        <v>0</v>
      </c>
      <c r="H191" s="200">
        <f t="shared" ref="H191:K191" si="15">H173</f>
        <v>0</v>
      </c>
      <c r="I191" s="200">
        <f t="shared" si="15"/>
        <v>0</v>
      </c>
      <c r="J191" s="200">
        <f t="shared" si="15"/>
        <v>133.80000000000001</v>
      </c>
      <c r="K191" s="190">
        <f t="shared" si="15"/>
        <v>369.4</v>
      </c>
      <c r="L191" s="2"/>
      <c r="M191" s="2"/>
      <c r="N191" s="2"/>
      <c r="O191" s="2"/>
      <c r="AN191" s="39"/>
      <c r="AO191" s="2"/>
      <c r="AP191" s="2"/>
      <c r="AQ191" s="2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</row>
    <row r="192" spans="1:244" ht="26.25" customHeight="1">
      <c r="A192" s="462" t="s">
        <v>240</v>
      </c>
      <c r="B192" s="463"/>
      <c r="C192" s="463"/>
      <c r="D192" s="463"/>
      <c r="E192" s="463"/>
      <c r="F192" s="211"/>
      <c r="G192" s="203">
        <f>SUM(G179+G191)</f>
        <v>12713.921</v>
      </c>
      <c r="H192" s="203">
        <f>SUM(H179+H191)</f>
        <v>9632.6999999999989</v>
      </c>
      <c r="I192" s="215">
        <f>SUM(I179+I191)</f>
        <v>9404.5</v>
      </c>
      <c r="J192" s="215">
        <f t="shared" ref="J192:K192" si="16">SUM(J179+J191)</f>
        <v>10251.849999999999</v>
      </c>
      <c r="K192" s="215">
        <f t="shared" si="16"/>
        <v>10265.159999999998</v>
      </c>
      <c r="L192" s="2"/>
      <c r="M192" s="2"/>
      <c r="N192" s="2"/>
      <c r="O192" s="2"/>
      <c r="AN192" s="39"/>
      <c r="AO192" s="2"/>
      <c r="AP192" s="2"/>
      <c r="AQ192" s="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  <c r="HU192"/>
      <c r="HV192"/>
      <c r="HW192"/>
      <c r="HX192"/>
      <c r="HY192"/>
      <c r="HZ192"/>
      <c r="IA192"/>
      <c r="IB192"/>
      <c r="IC192"/>
      <c r="ID192"/>
      <c r="IE192"/>
      <c r="IF192"/>
      <c r="IG192"/>
      <c r="IH192"/>
      <c r="II192"/>
      <c r="IJ192"/>
    </row>
    <row r="193" spans="30:246" s="2" customFormat="1"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39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/>
      <c r="IL193"/>
    </row>
    <row r="194" spans="30:246" s="2" customFormat="1"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39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/>
      <c r="IL194"/>
    </row>
    <row r="195" spans="30:246" s="2" customFormat="1"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39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/>
      <c r="IL195"/>
    </row>
    <row r="196" spans="30:246" s="2" customFormat="1"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39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/>
      <c r="IL196"/>
    </row>
    <row r="197" spans="30:246" s="2" customFormat="1"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39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/>
      <c r="IL197"/>
    </row>
    <row r="198" spans="30:246" s="2" customFormat="1"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39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/>
      <c r="IL198"/>
    </row>
    <row r="199" spans="30:246" s="2" customFormat="1"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39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/>
      <c r="IL199"/>
    </row>
    <row r="200" spans="30:246" s="2" customFormat="1"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39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/>
      <c r="IL200"/>
    </row>
    <row r="201" spans="30:246" s="2" customFormat="1"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39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/>
      <c r="IL201"/>
    </row>
    <row r="202" spans="30:246" s="2" customFormat="1"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9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/>
      <c r="IL202"/>
    </row>
    <row r="203" spans="30:246" s="2" customFormat="1">
      <c r="AN203" s="39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/>
      <c r="IL203"/>
    </row>
    <row r="204" spans="30:246" s="2" customFormat="1">
      <c r="AN204" s="39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/>
      <c r="IL204"/>
    </row>
    <row r="205" spans="30:246" s="2" customFormat="1">
      <c r="AN205" s="39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/>
      <c r="IL205"/>
    </row>
    <row r="206" spans="30:246" s="2" customFormat="1">
      <c r="AN206" s="39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/>
      <c r="IL206"/>
    </row>
    <row r="207" spans="30:246" s="2" customFormat="1">
      <c r="AN207" s="39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/>
      <c r="IL207"/>
    </row>
    <row r="208" spans="30:246" s="2" customFormat="1">
      <c r="AN208" s="39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/>
      <c r="IL208"/>
    </row>
    <row r="209" spans="40:246" s="2" customFormat="1">
      <c r="AN209" s="39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/>
      <c r="IL209"/>
    </row>
    <row r="210" spans="40:246" s="2" customFormat="1">
      <c r="AN210" s="39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/>
      <c r="IL210"/>
    </row>
    <row r="211" spans="40:246" s="2" customFormat="1">
      <c r="AN211" s="39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/>
      <c r="IL211"/>
    </row>
    <row r="212" spans="40:246" s="2" customFormat="1">
      <c r="AN212" s="39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/>
      <c r="IL212"/>
    </row>
    <row r="213" spans="40:246" s="2" customFormat="1">
      <c r="AN213" s="39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/>
      <c r="IL213"/>
    </row>
    <row r="214" spans="40:246" s="2" customFormat="1">
      <c r="AN214" s="39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/>
      <c r="IL214"/>
    </row>
    <row r="215" spans="40:246" s="2" customFormat="1">
      <c r="AN215" s="39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/>
      <c r="IL215"/>
    </row>
    <row r="216" spans="40:246" s="2" customFormat="1">
      <c r="AN216" s="39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/>
      <c r="IL216"/>
    </row>
    <row r="217" spans="40:246" s="2" customFormat="1">
      <c r="AN217" s="39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/>
      <c r="IL217"/>
    </row>
    <row r="218" spans="40:246" s="2" customFormat="1">
      <c r="AN218" s="39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/>
      <c r="IL218"/>
    </row>
    <row r="219" spans="40:246" s="2" customFormat="1">
      <c r="AN219" s="39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/>
      <c r="IL219"/>
    </row>
    <row r="220" spans="40:246" s="2" customFormat="1">
      <c r="AN220" s="39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/>
      <c r="IL220"/>
    </row>
    <row r="221" spans="40:246" s="2" customFormat="1">
      <c r="AN221" s="39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/>
      <c r="IL221"/>
    </row>
    <row r="222" spans="40:246" s="2" customFormat="1">
      <c r="AN222" s="39"/>
    </row>
    <row r="223" spans="40:246" s="2" customFormat="1">
      <c r="AN223" s="39"/>
    </row>
    <row r="224" spans="40:246" s="2" customFormat="1">
      <c r="AN224" s="39"/>
    </row>
    <row r="225" spans="40:40" s="2" customFormat="1">
      <c r="AN225" s="39"/>
    </row>
    <row r="226" spans="40:40" s="2" customFormat="1">
      <c r="AN226" s="39"/>
    </row>
    <row r="227" spans="40:40" s="2" customFormat="1">
      <c r="AN227" s="39"/>
    </row>
    <row r="228" spans="40:40" s="2" customFormat="1">
      <c r="AN228" s="39"/>
    </row>
    <row r="229" spans="40:40" s="2" customFormat="1">
      <c r="AN229" s="39"/>
    </row>
    <row r="230" spans="40:40" s="2" customFormat="1">
      <c r="AN230" s="39"/>
    </row>
    <row r="231" spans="40:40" s="2" customFormat="1">
      <c r="AN231" s="39"/>
    </row>
    <row r="232" spans="40:40" s="2" customFormat="1">
      <c r="AN232" s="39"/>
    </row>
    <row r="233" spans="40:40" s="2" customFormat="1">
      <c r="AN233" s="39"/>
    </row>
    <row r="234" spans="40:40" s="2" customFormat="1">
      <c r="AN234" s="39"/>
    </row>
    <row r="235" spans="40:40" s="2" customFormat="1">
      <c r="AN235" s="39"/>
    </row>
    <row r="236" spans="40:40" s="2" customFormat="1">
      <c r="AN236" s="39"/>
    </row>
    <row r="237" spans="40:40" s="2" customFormat="1">
      <c r="AN237" s="39"/>
    </row>
    <row r="238" spans="40:40" s="2" customFormat="1">
      <c r="AN238" s="39"/>
    </row>
    <row r="239" spans="40:40" s="2" customFormat="1">
      <c r="AN239" s="39"/>
    </row>
    <row r="240" spans="40:40" s="2" customFormat="1">
      <c r="AN240" s="39"/>
    </row>
    <row r="241" spans="40:40" s="2" customFormat="1">
      <c r="AN241" s="39"/>
    </row>
    <row r="242" spans="40:40" s="2" customFormat="1">
      <c r="AN242" s="39"/>
    </row>
    <row r="243" spans="40:40" s="2" customFormat="1">
      <c r="AN243" s="39"/>
    </row>
    <row r="244" spans="40:40" s="2" customFormat="1">
      <c r="AN244" s="39"/>
    </row>
    <row r="245" spans="40:40" s="2" customFormat="1">
      <c r="AN245" s="39"/>
    </row>
    <row r="246" spans="40:40" s="2" customFormat="1">
      <c r="AN246" s="39"/>
    </row>
    <row r="247" spans="40:40" s="2" customFormat="1">
      <c r="AN247" s="39"/>
    </row>
    <row r="248" spans="40:40" s="2" customFormat="1">
      <c r="AN248" s="39"/>
    </row>
    <row r="249" spans="40:40" s="2" customFormat="1">
      <c r="AN249" s="39"/>
    </row>
    <row r="250" spans="40:40" s="2" customFormat="1">
      <c r="AN250" s="39"/>
    </row>
    <row r="251" spans="40:40" s="2" customFormat="1">
      <c r="AN251" s="39"/>
    </row>
    <row r="252" spans="40:40" s="2" customFormat="1">
      <c r="AN252" s="39"/>
    </row>
    <row r="253" spans="40:40" s="2" customFormat="1">
      <c r="AN253" s="39"/>
    </row>
    <row r="254" spans="40:40" s="2" customFormat="1">
      <c r="AN254" s="39"/>
    </row>
    <row r="255" spans="40:40" s="2" customFormat="1">
      <c r="AN255" s="39"/>
    </row>
    <row r="256" spans="40:40" s="2" customFormat="1">
      <c r="AN256" s="39"/>
    </row>
    <row r="257" spans="40:40" s="2" customFormat="1">
      <c r="AN257" s="39"/>
    </row>
    <row r="258" spans="40:40" s="2" customFormat="1">
      <c r="AN258" s="39"/>
    </row>
    <row r="259" spans="40:40" s="2" customFormat="1">
      <c r="AN259" s="39"/>
    </row>
    <row r="260" spans="40:40" s="2" customFormat="1">
      <c r="AN260" s="39"/>
    </row>
    <row r="261" spans="40:40" s="2" customFormat="1">
      <c r="AN261" s="39"/>
    </row>
    <row r="262" spans="40:40" s="2" customFormat="1">
      <c r="AN262" s="39"/>
    </row>
    <row r="263" spans="40:40" s="2" customFormat="1">
      <c r="AN263" s="39"/>
    </row>
    <row r="264" spans="40:40" s="2" customFormat="1">
      <c r="AN264" s="39"/>
    </row>
    <row r="265" spans="40:40" s="2" customFormat="1">
      <c r="AN265" s="39"/>
    </row>
    <row r="266" spans="40:40" s="2" customFormat="1">
      <c r="AN266" s="39"/>
    </row>
    <row r="267" spans="40:40" s="2" customFormat="1">
      <c r="AN267" s="39"/>
    </row>
    <row r="268" spans="40:40" s="2" customFormat="1">
      <c r="AN268" s="39"/>
    </row>
    <row r="269" spans="40:40" s="2" customFormat="1">
      <c r="AN269" s="39"/>
    </row>
    <row r="270" spans="40:40" s="2" customFormat="1">
      <c r="AN270" s="39"/>
    </row>
    <row r="271" spans="40:40" s="2" customFormat="1">
      <c r="AN271" s="39"/>
    </row>
    <row r="272" spans="40:40" s="2" customFormat="1">
      <c r="AN272" s="39"/>
    </row>
    <row r="273" spans="40:40" s="2" customFormat="1">
      <c r="AN273" s="39"/>
    </row>
    <row r="274" spans="40:40" s="2" customFormat="1">
      <c r="AN274" s="39"/>
    </row>
    <row r="275" spans="40:40" s="2" customFormat="1">
      <c r="AN275" s="39"/>
    </row>
    <row r="276" spans="40:40" s="2" customFormat="1">
      <c r="AN276" s="39"/>
    </row>
    <row r="277" spans="40:40" s="2" customFormat="1">
      <c r="AN277" s="39"/>
    </row>
    <row r="278" spans="40:40" s="2" customFormat="1">
      <c r="AN278" s="39"/>
    </row>
    <row r="279" spans="40:40" s="2" customFormat="1">
      <c r="AN279" s="39"/>
    </row>
    <row r="280" spans="40:40" s="2" customFormat="1">
      <c r="AN280" s="39"/>
    </row>
    <row r="281" spans="40:40" s="2" customFormat="1">
      <c r="AN281" s="39"/>
    </row>
    <row r="282" spans="40:40" s="2" customFormat="1">
      <c r="AN282" s="39"/>
    </row>
    <row r="283" spans="40:40" s="2" customFormat="1">
      <c r="AN283" s="39"/>
    </row>
    <row r="284" spans="40:40" s="2" customFormat="1">
      <c r="AN284" s="39"/>
    </row>
  </sheetData>
  <sheetProtection selectLockedCells="1" selectUnlockedCells="1"/>
  <mergeCells count="434">
    <mergeCell ref="B189:E189"/>
    <mergeCell ref="B191:E191"/>
    <mergeCell ref="A192:E192"/>
    <mergeCell ref="B182:E182"/>
    <mergeCell ref="B188:E188"/>
    <mergeCell ref="B186:E186"/>
    <mergeCell ref="B183:E183"/>
    <mergeCell ref="B184:E184"/>
    <mergeCell ref="B190:F190"/>
    <mergeCell ref="A134:A137"/>
    <mergeCell ref="A131:A133"/>
    <mergeCell ref="B166:F166"/>
    <mergeCell ref="B154:B155"/>
    <mergeCell ref="C154:C155"/>
    <mergeCell ref="D154:D155"/>
    <mergeCell ref="E154:E155"/>
    <mergeCell ref="B131:B133"/>
    <mergeCell ref="B146:F146"/>
    <mergeCell ref="A158:A159"/>
    <mergeCell ref="A138:A140"/>
    <mergeCell ref="B158:B159"/>
    <mergeCell ref="D149:D151"/>
    <mergeCell ref="E158:E159"/>
    <mergeCell ref="C149:C151"/>
    <mergeCell ref="C158:C159"/>
    <mergeCell ref="D158:D159"/>
    <mergeCell ref="A149:A151"/>
    <mergeCell ref="B149:B151"/>
    <mergeCell ref="C131:C133"/>
    <mergeCell ref="B138:B140"/>
    <mergeCell ref="C138:C140"/>
    <mergeCell ref="D138:D140"/>
    <mergeCell ref="E138:E140"/>
    <mergeCell ref="B181:E181"/>
    <mergeCell ref="B180:E180"/>
    <mergeCell ref="B179:E179"/>
    <mergeCell ref="C111:F111"/>
    <mergeCell ref="A178:E178"/>
    <mergeCell ref="A116:A117"/>
    <mergeCell ref="A123:A124"/>
    <mergeCell ref="D123:D124"/>
    <mergeCell ref="B123:B124"/>
    <mergeCell ref="B116:B117"/>
    <mergeCell ref="C116:C117"/>
    <mergeCell ref="D125:D128"/>
    <mergeCell ref="A125:A128"/>
    <mergeCell ref="E116:E117"/>
    <mergeCell ref="B119:F119"/>
    <mergeCell ref="E113:E115"/>
    <mergeCell ref="B134:B137"/>
    <mergeCell ref="D143:D144"/>
    <mergeCell ref="E143:E144"/>
    <mergeCell ref="D131:D133"/>
    <mergeCell ref="E131:E133"/>
    <mergeCell ref="C141:F141"/>
    <mergeCell ref="D176:J176"/>
    <mergeCell ref="C148:O148"/>
    <mergeCell ref="I88:I89"/>
    <mergeCell ref="B78:B79"/>
    <mergeCell ref="C78:C79"/>
    <mergeCell ref="G88:G89"/>
    <mergeCell ref="J88:J89"/>
    <mergeCell ref="M67:M68"/>
    <mergeCell ref="D82:D83"/>
    <mergeCell ref="E82:E83"/>
    <mergeCell ref="L82:O82"/>
    <mergeCell ref="L83:O83"/>
    <mergeCell ref="K88:K89"/>
    <mergeCell ref="D78:D79"/>
    <mergeCell ref="E78:E79"/>
    <mergeCell ref="L78:O78"/>
    <mergeCell ref="L79:O79"/>
    <mergeCell ref="L86:O86"/>
    <mergeCell ref="D72:D73"/>
    <mergeCell ref="E72:E73"/>
    <mergeCell ref="D74:D75"/>
    <mergeCell ref="E74:E75"/>
    <mergeCell ref="C86:C87"/>
    <mergeCell ref="B80:B81"/>
    <mergeCell ref="C80:C81"/>
    <mergeCell ref="L98:O98"/>
    <mergeCell ref="L90:O90"/>
    <mergeCell ref="L91:O91"/>
    <mergeCell ref="L92:O92"/>
    <mergeCell ref="L97:O97"/>
    <mergeCell ref="L93:O93"/>
    <mergeCell ref="J131:J132"/>
    <mergeCell ref="N107:N108"/>
    <mergeCell ref="O107:O108"/>
    <mergeCell ref="C99:O99"/>
    <mergeCell ref="L103:L104"/>
    <mergeCell ref="M103:M104"/>
    <mergeCell ref="N103:N104"/>
    <mergeCell ref="O103:O104"/>
    <mergeCell ref="L107:L108"/>
    <mergeCell ref="J100:J101"/>
    <mergeCell ref="H100:H101"/>
    <mergeCell ref="L111:O111"/>
    <mergeCell ref="G100:G101"/>
    <mergeCell ref="E95:E97"/>
    <mergeCell ref="C98:F98"/>
    <mergeCell ref="C94:O94"/>
    <mergeCell ref="D95:D97"/>
    <mergeCell ref="C95:C97"/>
    <mergeCell ref="A103:A106"/>
    <mergeCell ref="D88:D90"/>
    <mergeCell ref="A95:A97"/>
    <mergeCell ref="A91:A92"/>
    <mergeCell ref="E88:E90"/>
    <mergeCell ref="B103:B106"/>
    <mergeCell ref="B88:B90"/>
    <mergeCell ref="A113:A115"/>
    <mergeCell ref="B113:B115"/>
    <mergeCell ref="A88:A90"/>
    <mergeCell ref="A100:A102"/>
    <mergeCell ref="A107:A110"/>
    <mergeCell ref="B100:B102"/>
    <mergeCell ref="C93:F93"/>
    <mergeCell ref="B91:B92"/>
    <mergeCell ref="C91:C92"/>
    <mergeCell ref="D91:D92"/>
    <mergeCell ref="E91:E92"/>
    <mergeCell ref="C88:C90"/>
    <mergeCell ref="F88:F89"/>
    <mergeCell ref="E103:E106"/>
    <mergeCell ref="C103:C106"/>
    <mergeCell ref="D100:D102"/>
    <mergeCell ref="E100:E102"/>
    <mergeCell ref="L63:O63"/>
    <mergeCell ref="A86:A87"/>
    <mergeCell ref="B86:B87"/>
    <mergeCell ref="A41:A42"/>
    <mergeCell ref="B41:B42"/>
    <mergeCell ref="C41:C42"/>
    <mergeCell ref="L64:O64"/>
    <mergeCell ref="L65:O65"/>
    <mergeCell ref="L66:O66"/>
    <mergeCell ref="N67:N68"/>
    <mergeCell ref="O67:O68"/>
    <mergeCell ref="L69:O69"/>
    <mergeCell ref="L85:O85"/>
    <mergeCell ref="L72:O72"/>
    <mergeCell ref="L73:O73"/>
    <mergeCell ref="L74:O74"/>
    <mergeCell ref="L75:O75"/>
    <mergeCell ref="A84:A85"/>
    <mergeCell ref="B84:B85"/>
    <mergeCell ref="A82:A83"/>
    <mergeCell ref="B82:B83"/>
    <mergeCell ref="C82:C83"/>
    <mergeCell ref="A80:A81"/>
    <mergeCell ref="L47:O47"/>
    <mergeCell ref="D7:O7"/>
    <mergeCell ref="M10:O10"/>
    <mergeCell ref="L12:L13"/>
    <mergeCell ref="M12:O12"/>
    <mergeCell ref="J11:J13"/>
    <mergeCell ref="L44:O44"/>
    <mergeCell ref="D86:D87"/>
    <mergeCell ref="E86:E87"/>
    <mergeCell ref="L59:O59"/>
    <mergeCell ref="L87:O87"/>
    <mergeCell ref="D43:D44"/>
    <mergeCell ref="E43:E44"/>
    <mergeCell ref="G11:G13"/>
    <mergeCell ref="L11:O11"/>
    <mergeCell ref="L32:O32"/>
    <mergeCell ref="L84:O84"/>
    <mergeCell ref="D80:D81"/>
    <mergeCell ref="E80:E81"/>
    <mergeCell ref="L80:O80"/>
    <mergeCell ref="L81:O81"/>
    <mergeCell ref="F20:F31"/>
    <mergeCell ref="G20:G31"/>
    <mergeCell ref="H20:H31"/>
    <mergeCell ref="I20:I31"/>
    <mergeCell ref="G33:G34"/>
    <mergeCell ref="C61:C62"/>
    <mergeCell ref="H88:H89"/>
    <mergeCell ref="F11:F13"/>
    <mergeCell ref="C33:C35"/>
    <mergeCell ref="E39:E40"/>
    <mergeCell ref="L38:O38"/>
    <mergeCell ref="L39:O39"/>
    <mergeCell ref="L61:O61"/>
    <mergeCell ref="L62:O62"/>
    <mergeCell ref="L67:L68"/>
    <mergeCell ref="F33:F34"/>
    <mergeCell ref="I33:I34"/>
    <mergeCell ref="K11:K13"/>
    <mergeCell ref="E11:E13"/>
    <mergeCell ref="D49:D50"/>
    <mergeCell ref="C84:C85"/>
    <mergeCell ref="D84:D85"/>
    <mergeCell ref="E84:E85"/>
    <mergeCell ref="J20:J31"/>
    <mergeCell ref="K20:K31"/>
    <mergeCell ref="E18:E32"/>
    <mergeCell ref="E49:E50"/>
    <mergeCell ref="L49:O49"/>
    <mergeCell ref="A78:A79"/>
    <mergeCell ref="A49:A50"/>
    <mergeCell ref="B49:B50"/>
    <mergeCell ref="C49:C50"/>
    <mergeCell ref="L51:O51"/>
    <mergeCell ref="L52:O52"/>
    <mergeCell ref="A53:A54"/>
    <mergeCell ref="B53:B54"/>
    <mergeCell ref="C53:C54"/>
    <mergeCell ref="D53:D54"/>
    <mergeCell ref="E53:E54"/>
    <mergeCell ref="L53:O53"/>
    <mergeCell ref="L54:O54"/>
    <mergeCell ref="A51:A52"/>
    <mergeCell ref="E51:E52"/>
    <mergeCell ref="B51:B52"/>
    <mergeCell ref="C51:C52"/>
    <mergeCell ref="A57:A58"/>
    <mergeCell ref="B57:B58"/>
    <mergeCell ref="C57:C58"/>
    <mergeCell ref="D57:D58"/>
    <mergeCell ref="E57:E58"/>
    <mergeCell ref="L57:O57"/>
    <mergeCell ref="L58:O58"/>
    <mergeCell ref="A47:A48"/>
    <mergeCell ref="A43:A44"/>
    <mergeCell ref="B11:B13"/>
    <mergeCell ref="C11:C13"/>
    <mergeCell ref="D33:D35"/>
    <mergeCell ref="D18:D32"/>
    <mergeCell ref="A11:A13"/>
    <mergeCell ref="A18:A32"/>
    <mergeCell ref="B18:B32"/>
    <mergeCell ref="C18:C32"/>
    <mergeCell ref="D11:D13"/>
    <mergeCell ref="A14:O14"/>
    <mergeCell ref="A15:O15"/>
    <mergeCell ref="B16:O16"/>
    <mergeCell ref="C17:O17"/>
    <mergeCell ref="A33:A35"/>
    <mergeCell ref="H11:H13"/>
    <mergeCell ref="I11:I13"/>
    <mergeCell ref="L35:O35"/>
    <mergeCell ref="J33:J34"/>
    <mergeCell ref="H33:H34"/>
    <mergeCell ref="B33:B35"/>
    <mergeCell ref="E33:E35"/>
    <mergeCell ref="K33:K34"/>
    <mergeCell ref="L50:O50"/>
    <mergeCell ref="E47:E48"/>
    <mergeCell ref="B47:B48"/>
    <mergeCell ref="C47:C48"/>
    <mergeCell ref="C45:F45"/>
    <mergeCell ref="C46:O46"/>
    <mergeCell ref="L45:O45"/>
    <mergeCell ref="L48:O48"/>
    <mergeCell ref="L42:O42"/>
    <mergeCell ref="D41:D42"/>
    <mergeCell ref="E41:E42"/>
    <mergeCell ref="B43:B44"/>
    <mergeCell ref="C43:C44"/>
    <mergeCell ref="A36:A38"/>
    <mergeCell ref="B36:B38"/>
    <mergeCell ref="C36:C38"/>
    <mergeCell ref="D36:D38"/>
    <mergeCell ref="E36:E38"/>
    <mergeCell ref="L40:O40"/>
    <mergeCell ref="A39:A40"/>
    <mergeCell ref="B39:B40"/>
    <mergeCell ref="C39:C40"/>
    <mergeCell ref="D39:D40"/>
    <mergeCell ref="B55:B56"/>
    <mergeCell ref="C55:C56"/>
    <mergeCell ref="D55:D56"/>
    <mergeCell ref="E55:E56"/>
    <mergeCell ref="L55:O55"/>
    <mergeCell ref="L56:O56"/>
    <mergeCell ref="A55:A56"/>
    <mergeCell ref="A59:A60"/>
    <mergeCell ref="B59:B60"/>
    <mergeCell ref="E59:E60"/>
    <mergeCell ref="C59:C60"/>
    <mergeCell ref="D59:D60"/>
    <mergeCell ref="L60:O60"/>
    <mergeCell ref="A61:A62"/>
    <mergeCell ref="B61:B62"/>
    <mergeCell ref="A67:A69"/>
    <mergeCell ref="B67:B69"/>
    <mergeCell ref="C67:C69"/>
    <mergeCell ref="D67:D69"/>
    <mergeCell ref="E67:E69"/>
    <mergeCell ref="E63:E64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D61:D62"/>
    <mergeCell ref="E61:E62"/>
    <mergeCell ref="A70:A71"/>
    <mergeCell ref="B70:B71"/>
    <mergeCell ref="C70:C71"/>
    <mergeCell ref="D70:D71"/>
    <mergeCell ref="E70:E71"/>
    <mergeCell ref="L70:O70"/>
    <mergeCell ref="L71:O71"/>
    <mergeCell ref="A76:A77"/>
    <mergeCell ref="B76:B77"/>
    <mergeCell ref="C76:C77"/>
    <mergeCell ref="D76:D77"/>
    <mergeCell ref="E76:E77"/>
    <mergeCell ref="L76:O76"/>
    <mergeCell ref="L77:O77"/>
    <mergeCell ref="A74:A75"/>
    <mergeCell ref="B74:B75"/>
    <mergeCell ref="C74:C75"/>
    <mergeCell ref="A72:A73"/>
    <mergeCell ref="B72:B73"/>
    <mergeCell ref="C72:C73"/>
    <mergeCell ref="C112:O112"/>
    <mergeCell ref="L117:O117"/>
    <mergeCell ref="L115:O115"/>
    <mergeCell ref="B107:B110"/>
    <mergeCell ref="K100:K101"/>
    <mergeCell ref="I100:I101"/>
    <mergeCell ref="L106:O106"/>
    <mergeCell ref="C130:K130"/>
    <mergeCell ref="C100:C102"/>
    <mergeCell ref="C107:C110"/>
    <mergeCell ref="D107:D110"/>
    <mergeCell ref="E107:E110"/>
    <mergeCell ref="L129:O129"/>
    <mergeCell ref="L130:O130"/>
    <mergeCell ref="F100:F101"/>
    <mergeCell ref="L110:O110"/>
    <mergeCell ref="L102:O102"/>
    <mergeCell ref="O125:O127"/>
    <mergeCell ref="L125:L127"/>
    <mergeCell ref="E123:E124"/>
    <mergeCell ref="C125:C128"/>
    <mergeCell ref="E125:E128"/>
    <mergeCell ref="M107:M108"/>
    <mergeCell ref="D103:D106"/>
    <mergeCell ref="L166:O166"/>
    <mergeCell ref="C160:F160"/>
    <mergeCell ref="L160:O160"/>
    <mergeCell ref="C161:O161"/>
    <mergeCell ref="C134:C137"/>
    <mergeCell ref="H134:H136"/>
    <mergeCell ref="J134:J136"/>
    <mergeCell ref="K134:K136"/>
    <mergeCell ref="I134:I136"/>
    <mergeCell ref="G134:G136"/>
    <mergeCell ref="D134:D137"/>
    <mergeCell ref="E134:E137"/>
    <mergeCell ref="L137:O137"/>
    <mergeCell ref="L157:O157"/>
    <mergeCell ref="L151:O151"/>
    <mergeCell ref="L159:O159"/>
    <mergeCell ref="L141:O141"/>
    <mergeCell ref="L146:O146"/>
    <mergeCell ref="L147:O147"/>
    <mergeCell ref="L155:O155"/>
    <mergeCell ref="A162:A163"/>
    <mergeCell ref="B162:B163"/>
    <mergeCell ref="C162:C163"/>
    <mergeCell ref="D162:D163"/>
    <mergeCell ref="E162:E163"/>
    <mergeCell ref="C164:F164"/>
    <mergeCell ref="L164:O164"/>
    <mergeCell ref="B165:F165"/>
    <mergeCell ref="L165:O165"/>
    <mergeCell ref="L162:O162"/>
    <mergeCell ref="L163:O163"/>
    <mergeCell ref="A156:A157"/>
    <mergeCell ref="B156:B157"/>
    <mergeCell ref="C156:C157"/>
    <mergeCell ref="D156:D157"/>
    <mergeCell ref="E156:E157"/>
    <mergeCell ref="C142:K142"/>
    <mergeCell ref="C145:F145"/>
    <mergeCell ref="A143:A144"/>
    <mergeCell ref="B143:B144"/>
    <mergeCell ref="A154:A155"/>
    <mergeCell ref="E149:E151"/>
    <mergeCell ref="A152:A153"/>
    <mergeCell ref="B152:B153"/>
    <mergeCell ref="C152:C153"/>
    <mergeCell ref="D152:D153"/>
    <mergeCell ref="E152:E153"/>
    <mergeCell ref="B147:I147"/>
    <mergeCell ref="C143:C144"/>
    <mergeCell ref="L133:O133"/>
    <mergeCell ref="B121:O121"/>
    <mergeCell ref="C113:C115"/>
    <mergeCell ref="B125:B128"/>
    <mergeCell ref="L118:O118"/>
    <mergeCell ref="L144:O144"/>
    <mergeCell ref="F134:F136"/>
    <mergeCell ref="L145:O145"/>
    <mergeCell ref="L140:O140"/>
    <mergeCell ref="M125:M127"/>
    <mergeCell ref="N125:N127"/>
    <mergeCell ref="F131:F132"/>
    <mergeCell ref="G131:G132"/>
    <mergeCell ref="H131:H132"/>
    <mergeCell ref="L1:O1"/>
    <mergeCell ref="L2:O2"/>
    <mergeCell ref="L3:O3"/>
    <mergeCell ref="L4:O4"/>
    <mergeCell ref="L5:O5"/>
    <mergeCell ref="F9:L9"/>
    <mergeCell ref="A8:O8"/>
    <mergeCell ref="L6:O6"/>
    <mergeCell ref="L153:O153"/>
    <mergeCell ref="D51:D52"/>
    <mergeCell ref="D47:D48"/>
    <mergeCell ref="L142:O142"/>
    <mergeCell ref="D116:D117"/>
    <mergeCell ref="D113:D115"/>
    <mergeCell ref="L124:O124"/>
    <mergeCell ref="C129:F129"/>
    <mergeCell ref="K131:K132"/>
    <mergeCell ref="C123:C124"/>
    <mergeCell ref="L120:O120"/>
    <mergeCell ref="L119:O119"/>
    <mergeCell ref="B95:B97"/>
    <mergeCell ref="B122:O122"/>
    <mergeCell ref="C118:F118"/>
    <mergeCell ref="I131:I132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161" fitToHeight="0" orientation="landscape" useFirstPageNumber="1" r:id="rId1"/>
  <headerFooter scaleWithDoc="0">
    <oddHeader>&amp;C&amp;P</oddHeader>
  </headerFooter>
  <colBreaks count="1" manualBreakCount="1">
    <brk id="1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zoomScale="90" zoomScaleNormal="90" zoomScaleSheetLayoutView="75" workbookViewId="0">
      <selection activeCell="K17" sqref="K17"/>
    </sheetView>
  </sheetViews>
  <sheetFormatPr defaultColWidth="11.5703125" defaultRowHeight="12.75"/>
  <cols>
    <col min="1" max="1" width="28.28515625" customWidth="1"/>
    <col min="2" max="2" width="55.7109375" customWidth="1"/>
    <col min="3" max="3" width="28.28515625" customWidth="1"/>
  </cols>
  <sheetData>
    <row r="2" spans="1:8" s="29" customFormat="1" ht="26.25" customHeight="1">
      <c r="A2" s="473" t="s">
        <v>106</v>
      </c>
      <c r="B2" s="473"/>
      <c r="C2" s="473"/>
      <c r="D2" s="28"/>
    </row>
    <row r="3" spans="1:8" s="29" customFormat="1" ht="21" customHeight="1">
      <c r="A3" s="31" t="s">
        <v>107</v>
      </c>
      <c r="B3" s="477" t="s">
        <v>140</v>
      </c>
      <c r="C3" s="478"/>
      <c r="H3" s="28"/>
    </row>
    <row r="4" spans="1:8" s="29" customFormat="1" ht="21" customHeight="1">
      <c r="A4" s="32" t="s">
        <v>31</v>
      </c>
      <c r="B4" s="469" t="s">
        <v>204</v>
      </c>
      <c r="C4" s="470"/>
    </row>
    <row r="5" spans="1:8" s="29" customFormat="1" ht="23.25" customHeight="1">
      <c r="A5" s="32" t="s">
        <v>36</v>
      </c>
      <c r="B5" s="469" t="s">
        <v>205</v>
      </c>
      <c r="C5" s="470"/>
    </row>
    <row r="6" spans="1:8" s="29" customFormat="1" ht="23.1" customHeight="1">
      <c r="A6" s="32" t="s">
        <v>46</v>
      </c>
      <c r="B6" s="469" t="s">
        <v>206</v>
      </c>
      <c r="C6" s="470"/>
    </row>
    <row r="7" spans="1:8" s="29" customFormat="1" ht="23.1" customHeight="1">
      <c r="A7" s="32" t="s">
        <v>50</v>
      </c>
      <c r="B7" s="469" t="s">
        <v>207</v>
      </c>
      <c r="C7" s="470"/>
    </row>
    <row r="8" spans="1:8" s="29" customFormat="1" ht="23.25" customHeight="1">
      <c r="A8" s="32" t="s">
        <v>38</v>
      </c>
      <c r="B8" s="469" t="s">
        <v>208</v>
      </c>
      <c r="C8" s="470"/>
    </row>
    <row r="9" spans="1:8" s="29" customFormat="1" ht="23.25" customHeight="1">
      <c r="A9" s="32" t="s">
        <v>53</v>
      </c>
      <c r="B9" s="469" t="s">
        <v>209</v>
      </c>
      <c r="C9" s="470"/>
    </row>
    <row r="10" spans="1:8" s="29" customFormat="1" ht="23.25" customHeight="1">
      <c r="A10" s="32" t="s">
        <v>55</v>
      </c>
      <c r="B10" s="469" t="s">
        <v>210</v>
      </c>
      <c r="C10" s="470"/>
    </row>
    <row r="11" spans="1:8" s="29" customFormat="1" ht="22.15" customHeight="1">
      <c r="A11" s="32" t="s">
        <v>57</v>
      </c>
      <c r="B11" s="469" t="s">
        <v>209</v>
      </c>
      <c r="C11" s="470"/>
    </row>
    <row r="12" spans="1:8" s="29" customFormat="1" ht="22.15" customHeight="1">
      <c r="A12" s="32" t="s">
        <v>64</v>
      </c>
      <c r="B12" s="469" t="s">
        <v>211</v>
      </c>
      <c r="C12" s="470"/>
    </row>
    <row r="13" spans="1:8" s="29" customFormat="1" ht="22.15" customHeight="1">
      <c r="A13" s="32" t="s">
        <v>173</v>
      </c>
      <c r="B13" s="469" t="s">
        <v>174</v>
      </c>
      <c r="C13" s="470"/>
    </row>
    <row r="14" spans="1:8" s="29" customFormat="1" ht="23.1" customHeight="1">
      <c r="A14" s="32" t="s">
        <v>68</v>
      </c>
      <c r="B14" s="469" t="s">
        <v>175</v>
      </c>
      <c r="C14" s="470"/>
    </row>
    <row r="15" spans="1:8" s="29" customFormat="1" ht="22.15" customHeight="1">
      <c r="A15" s="32" t="s">
        <v>176</v>
      </c>
      <c r="B15" s="469" t="s">
        <v>177</v>
      </c>
      <c r="C15" s="470"/>
    </row>
    <row r="16" spans="1:8" s="29" customFormat="1" ht="22.15" customHeight="1">
      <c r="A16" s="32" t="s">
        <v>72</v>
      </c>
      <c r="B16" s="469" t="s">
        <v>228</v>
      </c>
      <c r="C16" s="470"/>
    </row>
    <row r="17" spans="1:4" s="29" customFormat="1" ht="22.15" customHeight="1">
      <c r="A17" s="32" t="s">
        <v>74</v>
      </c>
      <c r="B17" s="469" t="s">
        <v>178</v>
      </c>
      <c r="C17" s="470"/>
    </row>
    <row r="18" spans="1:4" s="29" customFormat="1" ht="22.15" customHeight="1">
      <c r="A18" s="32" t="s">
        <v>108</v>
      </c>
      <c r="B18" s="469" t="s">
        <v>179</v>
      </c>
      <c r="C18" s="470"/>
    </row>
    <row r="19" spans="1:4" s="29" customFormat="1" ht="22.15" customHeight="1">
      <c r="A19" s="32" t="s">
        <v>109</v>
      </c>
      <c r="B19" s="469" t="s">
        <v>213</v>
      </c>
      <c r="C19" s="470"/>
    </row>
    <row r="20" spans="1:4" s="29" customFormat="1" ht="21" customHeight="1">
      <c r="A20" s="32" t="s">
        <v>80</v>
      </c>
      <c r="B20" s="469" t="s">
        <v>244</v>
      </c>
      <c r="C20" s="470"/>
    </row>
    <row r="21" spans="1:4" s="29" customFormat="1" ht="22.15" customHeight="1">
      <c r="A21" s="31">
        <v>22</v>
      </c>
      <c r="B21" s="469" t="s">
        <v>212</v>
      </c>
      <c r="C21" s="470"/>
      <c r="D21" s="48"/>
    </row>
    <row r="22" spans="1:4" s="29" customFormat="1" ht="18.75" customHeight="1">
      <c r="A22" s="30">
        <v>145470016</v>
      </c>
      <c r="B22" s="475" t="s">
        <v>117</v>
      </c>
      <c r="C22" s="476"/>
    </row>
    <row r="23" spans="1:4" s="29" customFormat="1" ht="18" customHeight="1">
      <c r="A23" s="30"/>
      <c r="B23" s="471"/>
      <c r="C23" s="472"/>
    </row>
    <row r="24" spans="1:4" s="29" customFormat="1" ht="15.75" customHeight="1"/>
    <row r="25" spans="1:4" s="29" customFormat="1" ht="15.75" customHeight="1">
      <c r="A25" s="474" t="s">
        <v>214</v>
      </c>
      <c r="B25" s="474"/>
      <c r="C25" s="474"/>
    </row>
    <row r="28" spans="1:4">
      <c r="B28" s="49"/>
    </row>
  </sheetData>
  <sheetProtection selectLockedCells="1" selectUnlockedCells="1"/>
  <mergeCells count="23">
    <mergeCell ref="B6:C6"/>
    <mergeCell ref="A2:C2"/>
    <mergeCell ref="A25:C25"/>
    <mergeCell ref="B22:C22"/>
    <mergeCell ref="B21:C21"/>
    <mergeCell ref="B20:C20"/>
    <mergeCell ref="B19:C19"/>
    <mergeCell ref="B12:C12"/>
    <mergeCell ref="B5:C5"/>
    <mergeCell ref="B4:C4"/>
    <mergeCell ref="B8:C8"/>
    <mergeCell ref="B3:C3"/>
    <mergeCell ref="B18:C18"/>
    <mergeCell ref="B13:C13"/>
    <mergeCell ref="B17:C17"/>
    <mergeCell ref="B15:C15"/>
    <mergeCell ref="B14:C14"/>
    <mergeCell ref="B23:C23"/>
    <mergeCell ref="B11:C11"/>
    <mergeCell ref="B7:C7"/>
    <mergeCell ref="B16:C16"/>
    <mergeCell ref="B9:C9"/>
    <mergeCell ref="B10:C10"/>
  </mergeCells>
  <pageMargins left="1.1811023622047245" right="0.39370078740157483" top="0.78740157480314965" bottom="0.78740157480314965" header="0.31496062992125984" footer="0.31496062992125984"/>
  <pageSetup paperSize="9" firstPageNumber="8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3</vt:i4>
      </vt:variant>
    </vt:vector>
  </HeadingPairs>
  <TitlesOfParts>
    <vt:vector size="5" baseType="lpstr">
      <vt:lpstr>1_c_1_c_1_forma</vt:lpstr>
      <vt:lpstr>vykdytojų_kodai</vt:lpstr>
      <vt:lpstr>Excel_BuiltIn_Print_Titles_1_1</vt:lpstr>
      <vt:lpstr>'1_c_1_c_1_forma'!Print_Area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2017-12-07T09:30:17Z</cp:lastPrinted>
  <dcterms:created xsi:type="dcterms:W3CDTF">2014-03-25T13:35:57Z</dcterms:created>
  <dcterms:modified xsi:type="dcterms:W3CDTF">2018-01-23T12:02:31Z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30C0F27F-4437-4727-BA1C-0F025F689759</vt:lpwstr>
  </property>
</Properties>
</file>