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"/>
    </mc:Choice>
  </mc:AlternateContent>
  <bookViews>
    <workbookView xWindow="450" yWindow="-30" windowWidth="23250" windowHeight="12435" tabRatio="264"/>
  </bookViews>
  <sheets>
    <sheet name="1_c_1_c_1_forma" sheetId="1" r:id="rId1"/>
    <sheet name="vykdytojų_kodai" sheetId="3" r:id="rId2"/>
  </sheets>
  <calcPr calcId="152511"/>
</workbook>
</file>

<file path=xl/calcChain.xml><?xml version="1.0" encoding="utf-8"?>
<calcChain xmlns="http://schemas.openxmlformats.org/spreadsheetml/2006/main">
  <c r="H118" i="1" l="1"/>
  <c r="I118" i="1"/>
  <c r="J118" i="1"/>
  <c r="K118" i="1"/>
  <c r="G118" i="1"/>
  <c r="H117" i="1"/>
  <c r="I117" i="1"/>
  <c r="J117" i="1"/>
  <c r="K117" i="1"/>
  <c r="G107" i="1"/>
  <c r="G104" i="1"/>
  <c r="I103" i="1" l="1"/>
  <c r="H109" i="1" l="1"/>
  <c r="I109" i="1"/>
  <c r="J109" i="1"/>
  <c r="K109" i="1"/>
  <c r="G109" i="1"/>
  <c r="K43" i="1"/>
  <c r="J43" i="1"/>
  <c r="I43" i="1"/>
  <c r="H43" i="1"/>
  <c r="G43" i="1"/>
  <c r="H104" i="1" l="1"/>
  <c r="I104" i="1"/>
  <c r="J104" i="1"/>
  <c r="K104" i="1"/>
  <c r="H53" i="1"/>
  <c r="I53" i="1"/>
  <c r="J53" i="1"/>
  <c r="K53" i="1"/>
  <c r="H19" i="1"/>
  <c r="I19" i="1"/>
  <c r="J19" i="1"/>
  <c r="K19" i="1"/>
  <c r="G19" i="1"/>
  <c r="H106" i="1" l="1"/>
  <c r="I106" i="1"/>
  <c r="J106" i="1"/>
  <c r="K106" i="1"/>
  <c r="G106" i="1"/>
  <c r="H103" i="1"/>
  <c r="J103" i="1"/>
  <c r="K103" i="1"/>
  <c r="G103" i="1"/>
  <c r="J119" i="1"/>
  <c r="K119" i="1"/>
  <c r="G119" i="1"/>
  <c r="H25" i="1" l="1"/>
  <c r="I25" i="1"/>
  <c r="J25" i="1"/>
  <c r="K25" i="1"/>
  <c r="G25" i="1"/>
  <c r="H119" i="1" l="1"/>
  <c r="I119" i="1"/>
  <c r="H110" i="1"/>
  <c r="H125" i="1" s="1"/>
  <c r="I110" i="1"/>
  <c r="I125" i="1" s="1"/>
  <c r="J110" i="1"/>
  <c r="K110" i="1"/>
  <c r="G110" i="1"/>
  <c r="G125" i="1" s="1"/>
  <c r="H107" i="1" l="1"/>
  <c r="I107" i="1"/>
  <c r="J107" i="1"/>
  <c r="K107" i="1"/>
  <c r="J126" i="1"/>
  <c r="K126" i="1"/>
  <c r="I126" i="1" l="1"/>
  <c r="H126" i="1"/>
  <c r="I127" i="1"/>
  <c r="H127" i="1"/>
  <c r="H73" i="1"/>
  <c r="H22" i="1" l="1"/>
  <c r="I22" i="1"/>
  <c r="J22" i="1"/>
  <c r="K22" i="1"/>
  <c r="G117" i="1" l="1"/>
  <c r="J125" i="1"/>
  <c r="K125" i="1"/>
  <c r="H91" i="1"/>
  <c r="H92" i="1" s="1"/>
  <c r="I91" i="1"/>
  <c r="I92" i="1" s="1"/>
  <c r="J91" i="1"/>
  <c r="J92" i="1" s="1"/>
  <c r="K91" i="1"/>
  <c r="K92" i="1" s="1"/>
  <c r="H84" i="1"/>
  <c r="I84" i="1"/>
  <c r="J84" i="1"/>
  <c r="K84" i="1"/>
  <c r="H105" i="1"/>
  <c r="I105" i="1"/>
  <c r="J105" i="1"/>
  <c r="K105" i="1"/>
  <c r="G108" i="1"/>
  <c r="G123" i="1" s="1"/>
  <c r="G105" i="1"/>
  <c r="G126" i="1" s="1"/>
  <c r="G84" i="1"/>
  <c r="H82" i="1"/>
  <c r="I82" i="1"/>
  <c r="J82" i="1"/>
  <c r="K82" i="1"/>
  <c r="G82" i="1"/>
  <c r="K56" i="1"/>
  <c r="K57" i="1" s="1"/>
  <c r="J56" i="1"/>
  <c r="I56" i="1"/>
  <c r="H56" i="1"/>
  <c r="G56" i="1"/>
  <c r="K39" i="1"/>
  <c r="J39" i="1"/>
  <c r="I39" i="1"/>
  <c r="H39" i="1"/>
  <c r="G39" i="1"/>
  <c r="K37" i="1"/>
  <c r="J37" i="1"/>
  <c r="I37" i="1"/>
  <c r="H37" i="1"/>
  <c r="G37" i="1"/>
  <c r="H111" i="1"/>
  <c r="H128" i="1" s="1"/>
  <c r="I111" i="1"/>
  <c r="I128" i="1" s="1"/>
  <c r="J111" i="1"/>
  <c r="J128" i="1" s="1"/>
  <c r="K111" i="1"/>
  <c r="K128" i="1" s="1"/>
  <c r="G111" i="1"/>
  <c r="G128" i="1" s="1"/>
  <c r="H122" i="1"/>
  <c r="I122" i="1"/>
  <c r="J122" i="1"/>
  <c r="K122" i="1"/>
  <c r="H108" i="1"/>
  <c r="H123" i="1" s="1"/>
  <c r="I108" i="1"/>
  <c r="I123" i="1" s="1"/>
  <c r="J108" i="1"/>
  <c r="J123" i="1" s="1"/>
  <c r="K108" i="1"/>
  <c r="K123" i="1" s="1"/>
  <c r="K98" i="1"/>
  <c r="K99" i="1" s="1"/>
  <c r="J98" i="1"/>
  <c r="J99" i="1" s="1"/>
  <c r="I98" i="1"/>
  <c r="I99" i="1" s="1"/>
  <c r="H98" i="1"/>
  <c r="H99" i="1" s="1"/>
  <c r="G98" i="1"/>
  <c r="G99" i="1" s="1"/>
  <c r="G22" i="1"/>
  <c r="G27" i="1"/>
  <c r="G30" i="1"/>
  <c r="G35" i="1"/>
  <c r="G44" i="1" s="1"/>
  <c r="G53" i="1"/>
  <c r="G66" i="1"/>
  <c r="G69" i="1"/>
  <c r="G73" i="1"/>
  <c r="G76" i="1"/>
  <c r="G78" i="1"/>
  <c r="G80" i="1"/>
  <c r="G91" i="1"/>
  <c r="G92" i="1" s="1"/>
  <c r="G127" i="1"/>
  <c r="G122" i="1"/>
  <c r="J78" i="1"/>
  <c r="H30" i="1"/>
  <c r="I30" i="1"/>
  <c r="J30" i="1"/>
  <c r="K30" i="1"/>
  <c r="H78" i="1"/>
  <c r="I78" i="1"/>
  <c r="H27" i="1"/>
  <c r="H35" i="1"/>
  <c r="H66" i="1"/>
  <c r="H69" i="1"/>
  <c r="H76" i="1"/>
  <c r="H80" i="1"/>
  <c r="I27" i="1"/>
  <c r="I35" i="1"/>
  <c r="I66" i="1"/>
  <c r="I69" i="1"/>
  <c r="I73" i="1"/>
  <c r="I76" i="1"/>
  <c r="I80" i="1"/>
  <c r="J27" i="1"/>
  <c r="J35" i="1"/>
  <c r="J44" i="1" s="1"/>
  <c r="J66" i="1"/>
  <c r="J69" i="1"/>
  <c r="J73" i="1"/>
  <c r="J76" i="1"/>
  <c r="J80" i="1"/>
  <c r="K27" i="1"/>
  <c r="K80" i="1"/>
  <c r="K73" i="1"/>
  <c r="K69" i="1"/>
  <c r="K66" i="1"/>
  <c r="K35" i="1"/>
  <c r="K44" i="1" s="1"/>
  <c r="K78" i="1"/>
  <c r="K76" i="1"/>
  <c r="H44" i="1" l="1"/>
  <c r="I44" i="1"/>
  <c r="H31" i="1"/>
  <c r="G57" i="1"/>
  <c r="J31" i="1"/>
  <c r="K112" i="1"/>
  <c r="K31" i="1"/>
  <c r="K116" i="1"/>
  <c r="K129" i="1" s="1"/>
  <c r="J116" i="1"/>
  <c r="J129" i="1" s="1"/>
  <c r="H85" i="1"/>
  <c r="H100" i="1" s="1"/>
  <c r="H57" i="1"/>
  <c r="G31" i="1"/>
  <c r="J85" i="1"/>
  <c r="J100" i="1" s="1"/>
  <c r="K58" i="1"/>
  <c r="J112" i="1"/>
  <c r="K85" i="1"/>
  <c r="K100" i="1" s="1"/>
  <c r="J57" i="1"/>
  <c r="J58" i="1" s="1"/>
  <c r="I57" i="1"/>
  <c r="H112" i="1"/>
  <c r="I85" i="1"/>
  <c r="I100" i="1" s="1"/>
  <c r="H116" i="1"/>
  <c r="H129" i="1" s="1"/>
  <c r="I116" i="1"/>
  <c r="I129" i="1" s="1"/>
  <c r="I112" i="1"/>
  <c r="I31" i="1"/>
  <c r="G85" i="1"/>
  <c r="G100" i="1" s="1"/>
  <c r="G116" i="1"/>
  <c r="G129" i="1" s="1"/>
  <c r="G112" i="1"/>
  <c r="G58" i="1" l="1"/>
  <c r="G101" i="1" s="1"/>
  <c r="H58" i="1"/>
  <c r="H101" i="1" s="1"/>
  <c r="J101" i="1"/>
  <c r="K101" i="1"/>
  <c r="I58" i="1"/>
  <c r="I101" i="1" s="1"/>
</calcChain>
</file>

<file path=xl/comments1.xml><?xml version="1.0" encoding="utf-8"?>
<comments xmlns="http://schemas.openxmlformats.org/spreadsheetml/2006/main">
  <authors>
    <author>Administrator</author>
  </authors>
  <commentList>
    <comment ref="H83" authorId="0" shapeId="0">
      <text>
        <r>
          <rPr>
            <sz val="9"/>
            <color indexed="81"/>
            <rFont val="Tahoma"/>
            <family val="2"/>
            <charset val="186"/>
          </rPr>
          <t xml:space="preserve">Buvo 20
</t>
        </r>
      </text>
    </comment>
    <comment ref="J83" authorId="0" shapeId="0">
      <text>
        <r>
          <rPr>
            <sz val="9"/>
            <color indexed="81"/>
            <rFont val="Tahoma"/>
            <family val="2"/>
            <charset val="186"/>
          </rPr>
          <t xml:space="preserve">Buvo 15
</t>
        </r>
      </text>
    </comment>
    <comment ref="K83" authorId="0" shapeId="0">
      <text>
        <r>
          <rPr>
            <sz val="9"/>
            <color indexed="81"/>
            <rFont val="Tahoma"/>
            <family val="2"/>
            <charset val="186"/>
          </rPr>
          <t xml:space="preserve">Buvo 15
</t>
        </r>
      </text>
    </comment>
  </commentList>
</comments>
</file>

<file path=xl/sharedStrings.xml><?xml version="1.0" encoding="utf-8"?>
<sst xmlns="http://schemas.openxmlformats.org/spreadsheetml/2006/main" count="359" uniqueCount="199">
  <si>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</si>
  <si>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</si>
  <si>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</si>
  <si>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</si>
  <si>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</si>
  <si>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</si>
  <si>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</si>
  <si>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</si>
  <si>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</si>
  <si>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</si>
  <si>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</si>
  <si>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>02 Kultūros plėtros programa</t>
  </si>
  <si>
    <t>01</t>
  </si>
  <si>
    <t>Skatinti kultūros prieinamumą įvairioms visuomenės grupėms ir jų dalyvavimą kultūroje puoselėjant kultūros tradicijas bei kultūrinės raiškos įvairovę</t>
  </si>
  <si>
    <t>Užtikrinti miesto kultūrinio gyvenimo gyvybingumą</t>
  </si>
  <si>
    <t>Finansuoti kultūros projektus</t>
  </si>
  <si>
    <t>SB</t>
  </si>
  <si>
    <t>Finansuotų kultūros projektų skaičius</t>
  </si>
  <si>
    <t>02</t>
  </si>
  <si>
    <t>Skatinti meno kūrėjus</t>
  </si>
  <si>
    <t>Įteiktų premijų ir stipendijų skaičius</t>
  </si>
  <si>
    <t>04</t>
  </si>
  <si>
    <t>Koordinuoti miesto reprezentacijai svarbių renginių organizavimą</t>
  </si>
  <si>
    <t>Mieste įvykusių tarptautinių festivalių skaičius</t>
  </si>
  <si>
    <t>Iš viso uždaviniui</t>
  </si>
  <si>
    <t>Ugdyti ir skatinti miesto gyventojų pilietinį aktyvumą bei tautinį sąmoningumą</t>
  </si>
  <si>
    <t>Užtikrinti valstybinių švenčių organizavimą ir atmintinų datų paminėjimą, puoselėti tautines tradicijas</t>
  </si>
  <si>
    <t>Surengtų švenčių skaičius</t>
  </si>
  <si>
    <t>Užtikrinti kultūros paslaugų sklaidą ir prieinamumą gyventojams</t>
  </si>
  <si>
    <t>Užtikrinti kultūros įstaigų veiklą</t>
  </si>
  <si>
    <t>Parodų / koncertų sk.</t>
  </si>
  <si>
    <t>KT</t>
  </si>
  <si>
    <t>Iš viso tikslui</t>
  </si>
  <si>
    <t>Rekonstruoti / renovuoti biudžetinių kultūros įstaigų pastatus</t>
  </si>
  <si>
    <t xml:space="preserve">SB </t>
  </si>
  <si>
    <t>ES</t>
  </si>
  <si>
    <t>05</t>
  </si>
  <si>
    <t>06</t>
  </si>
  <si>
    <t>07</t>
  </si>
  <si>
    <t>03</t>
  </si>
  <si>
    <t>Įsteigti Šiaulių menų inkubatorių</t>
  </si>
  <si>
    <t>Įgyvendinti projektą "Šiaulių menų inkubatoriaus įkūrimas (Elnio g. 25)"</t>
  </si>
  <si>
    <t>PS</t>
  </si>
  <si>
    <t xml:space="preserve">Atnaujinti nekilnojamojo kultūros paveldo objektus </t>
  </si>
  <si>
    <t>Įgyvendinti projektą "Kultūros paveldo išsaugojimas ir atgaivinimas sutvarkant dailininko Gerardo Bagdonavičiaus namą (Aušros al. 84)"</t>
  </si>
  <si>
    <t>Iš viso programai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</si>
  <si>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</si>
  <si>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</si>
  <si>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</si>
  <si>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</si>
  <si>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</si>
  <si>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</si>
  <si>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</si>
  <si>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</si>
  <si>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</si>
  <si>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</si>
  <si>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</si>
  <si>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</si>
  <si>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>Kitos lėšos (KT)</t>
  </si>
  <si>
    <t>2017 metai</t>
  </si>
  <si>
    <t>Organizuoti plenerą meniniams akcentams sukurti</t>
  </si>
  <si>
    <t>VB</t>
  </si>
  <si>
    <t>VIP</t>
  </si>
  <si>
    <t>SP</t>
  </si>
  <si>
    <t>Viso</t>
  </si>
  <si>
    <t xml:space="preserve">Sukurtų meninių akcentų sk. </t>
  </si>
  <si>
    <t>2018 metų išlaidų projektas</t>
  </si>
  <si>
    <t>2018 metai</t>
  </si>
  <si>
    <t>tūkst. Eur</t>
  </si>
  <si>
    <t>Atnaujinti Šiaulių kultūros centro Rėkyvos skyriaus koncertų salę, apšiltinti salės sieną</t>
  </si>
  <si>
    <t xml:space="preserve">Atlikti Šiaulių miesto savivaldybės viešosios bibliotekos pastatų (Gvazdikų takas 8, Trakų g. 20A, Aido g. 27) lauko fasadų remontą </t>
  </si>
  <si>
    <t>Atnaujinti (modernizuoti) Šiaulių dailės galerijos pastatą (Vilniaus g. 245)</t>
  </si>
  <si>
    <t>Splik.</t>
  </si>
  <si>
    <t>1.9.</t>
  </si>
  <si>
    <t>08</t>
  </si>
  <si>
    <t>Sukurtų grafičių sk.</t>
  </si>
  <si>
    <t xml:space="preserve"> Šiaulių kultūros centro aktualizavimas</t>
  </si>
  <si>
    <t>2019 metai</t>
  </si>
  <si>
    <t>2019 metų išlaidų projektas</t>
  </si>
  <si>
    <t>(1/3)</t>
  </si>
  <si>
    <t>86 / 299</t>
  </si>
  <si>
    <t>91 / 317</t>
  </si>
  <si>
    <t>93 / 338</t>
  </si>
  <si>
    <t>Lankytojų sk. / dalyvių-žiūrovų sk.</t>
  </si>
  <si>
    <t>Renginių / projektų sk.</t>
  </si>
  <si>
    <t>2000 / 45</t>
  </si>
  <si>
    <t>2000 / 48</t>
  </si>
  <si>
    <t>Įvykdytas rangos darbų pirkimas</t>
  </si>
  <si>
    <t>100 proc.</t>
  </si>
  <si>
    <t>2017 metais patvirtinti asignavimai</t>
  </si>
  <si>
    <t>Paskolų lėšos PS</t>
  </si>
  <si>
    <t>Europos Sąjungos lėšos ES</t>
  </si>
  <si>
    <t>1.10.</t>
  </si>
  <si>
    <t>Įstaigų pajamų lėšos SP</t>
  </si>
  <si>
    <t>1.11.</t>
  </si>
  <si>
    <t>Atlikta tęstinių objekto remonto, restauravimo ir kapitalinio remonto, keičiant paskirtį į administracinę, darbų proc.</t>
  </si>
  <si>
    <t>Atlikta pastato tvarkomųjų statybos darbų proc.</t>
  </si>
  <si>
    <t>Atlikti Šiaulių miesto kultūros centro „Laiptų galerija“ senojo pastato (P. Bugailiškio namas, Žemaitės g. 83) tvarkomuosius statybos darbus</t>
  </si>
  <si>
    <t xml:space="preserve">02 </t>
  </si>
  <si>
    <t>Atlikti Šiaulių kultūros centro Rėkyvos skyriaus pastato fasado ir vidaus patalpų remontą</t>
  </si>
  <si>
    <t>342000 / 76500</t>
  </si>
  <si>
    <t>347850 / 76500</t>
  </si>
  <si>
    <t>355800 / 80500</t>
  </si>
  <si>
    <t xml:space="preserve">2016 metais patvirtinti asignavimai </t>
  </si>
  <si>
    <t>2017 metų lėšų poreikis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</si>
  <si>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</si>
  <si>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</si>
  <si>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</si>
  <si>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</si>
  <si>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</si>
  <si>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Įstaigų praėjusių metų lėšų likučiai SP (LIK)</t>
  </si>
  <si>
    <t>13</t>
  </si>
  <si>
    <t>13 06  188204772</t>
  </si>
  <si>
    <t>13 06  190541679</t>
  </si>
  <si>
    <t>13  06 193309312</t>
  </si>
  <si>
    <t>13 06 193309312</t>
  </si>
  <si>
    <t>13 06 302296711</t>
  </si>
  <si>
    <t>13  03</t>
  </si>
  <si>
    <t>Modernizuoti kultūros infrastruktūrą</t>
  </si>
  <si>
    <t>13  05</t>
  </si>
  <si>
    <t xml:space="preserve">Strateginis tikslas. Vystyti ir puoselėti gyvenamąją ir viešąją aplinką, patrauklią gyventi, dirbti, tobulėti
</t>
  </si>
  <si>
    <t>13 20  06 302296711</t>
  </si>
  <si>
    <t>2016 metais patvirtinti asignavimai</t>
  </si>
  <si>
    <t>2017 metų poreikis</t>
  </si>
  <si>
    <t xml:space="preserve">Savivaldybės biudžeto lėšos </t>
  </si>
  <si>
    <t>Valstybės investicijų projektų lėšos VB (VIP)</t>
  </si>
  <si>
    <t>Atlikta planuotų darbų proc.</t>
  </si>
  <si>
    <t xml:space="preserve">13 </t>
  </si>
  <si>
    <t>Skatinti jaunimo iniciatyvas</t>
  </si>
  <si>
    <t>09</t>
  </si>
  <si>
    <t>Atnaujinti Šiaulių miesto savivaldybės Švietimo centro padalinio Jaunimo centro pastatą (Vytauto g. 103A)</t>
  </si>
  <si>
    <t>13 06 12 145470016</t>
  </si>
  <si>
    <t>Įkurta moderni ir interaktyvi 15 vietų užsienio kalbų mokymosi erdvė ir pritaikyta infrastruktūra</t>
  </si>
  <si>
    <t xml:space="preserve">13 (Jaunimo reikalų koordinatorius) </t>
  </si>
  <si>
    <t>55                                3000                    8</t>
  </si>
  <si>
    <t>60                                 3500                          8</t>
  </si>
  <si>
    <t xml:space="preserve">10                                800                    </t>
  </si>
  <si>
    <t xml:space="preserve">Finansuotų projektų skaičius  Dalyvių skaičius                </t>
  </si>
  <si>
    <t xml:space="preserve">14                                1000                   </t>
  </si>
  <si>
    <t xml:space="preserve">15                                1500                   </t>
  </si>
  <si>
    <t>Pakeisti pastato langai  Įrengta poilsio erdvė Įrengta lauko teritorija</t>
  </si>
  <si>
    <t>65                             4000               8</t>
  </si>
  <si>
    <t>Finansuotų projektų skaičius  Dalyvių skaičius                 Įregistruotų ir perregistruotų NVO skaičius</t>
  </si>
  <si>
    <t>Strateginio veiklos plano vykdytojų kodų klasifikatorius*</t>
  </si>
  <si>
    <t>Programos vykdytojo kodas</t>
  </si>
  <si>
    <t>Pavadinimas</t>
  </si>
  <si>
    <t>Strateginės plėtros ir ekonomikos departamento Ekonomikos ir investicijų skyrius</t>
  </si>
  <si>
    <t>Urbanistinės plėtros ir ūkio departamento Statybos ir renovacijos skyrius</t>
  </si>
  <si>
    <t>Švietimo, kultūros ir sporto departamento Kultūros skyrius</t>
  </si>
  <si>
    <t>* patvirtinta Šiaulių miesto savivaldybės administracijos direktoriaus 2016-10-28  įsakymu Nr. A -1473</t>
  </si>
  <si>
    <t>Urbanistinės plėtros ir ūkio departamento Architektūros, urbanistikos ir paveldosaugos skyrius</t>
  </si>
  <si>
    <t>193309312</t>
  </si>
  <si>
    <t>Šiaulių dailės galerija</t>
  </si>
  <si>
    <t>Šiaulių miesto koncertinė įstaiga „Saulė“</t>
  </si>
  <si>
    <t>Šiaulių kultūros centras</t>
  </si>
  <si>
    <t>Šiaulių miesto kultūros centras „Laiptų galerija“</t>
  </si>
  <si>
    <t>Šiaulių miesto savivaldybės viešoji biblioteka</t>
  </si>
  <si>
    <t xml:space="preserve"> KULTŪROS PLĖTROS PROGRAMOS (Nr. 02) 2017-2019 METŲ VEIKLOS PLANO </t>
  </si>
  <si>
    <t>Modernizuotų kultūros objektų sk.</t>
  </si>
  <si>
    <t>1</t>
  </si>
  <si>
    <t>Atsiskaityta už atliktus darbus, proc.</t>
  </si>
  <si>
    <t>Užtikrintas pastato užkonservavimas, proc.</t>
  </si>
  <si>
    <t>Padengtos išlaidos už teisines paslaugas, proc.</t>
  </si>
  <si>
    <r>
      <t>Strateginis tikslas 01. Užtikrinti visuomenės poreikius tenkinančių švietimo, kultūros, sporto, sveikatos ir socialinių paslaugų kokybę ir įvairovę</t>
    </r>
    <r>
      <rPr>
        <sz val="12"/>
        <rFont val="Times New Roman"/>
        <family val="1"/>
        <charset val="128"/>
      </rPr>
      <t xml:space="preserve">
</t>
    </r>
  </si>
  <si>
    <t xml:space="preserve">FINANSAVIMO ŠALTINIŲ SUVESTINĖ </t>
  </si>
  <si>
    <t>SP (LIK)</t>
  </si>
  <si>
    <t>VB (VIP)</t>
  </si>
  <si>
    <t>SB (LIK)</t>
  </si>
  <si>
    <t>2018 metais patvirtinti asignavimai</t>
  </si>
  <si>
    <t>2019 metais patvirtinti asignavimai</t>
  </si>
  <si>
    <t>Iš viso 02 programai  (1 eilutė + 2 eilutė)</t>
  </si>
  <si>
    <t>SB(LIK)</t>
  </si>
  <si>
    <t>Įsigytų instrumentų sk.</t>
  </si>
  <si>
    <t>Organizuoti grafičių plenerą</t>
  </si>
  <si>
    <t xml:space="preserve">Bibliotekos paslaugų modernizavimas ir sistemų plėtra pasienio regione </t>
  </si>
  <si>
    <t>Šiaulių miesto koncertinės įstaigos „Saulė“ (Tilžės g. 140) atnaujinimas (modernizavimas),  pastato rekonstravimas ir priestato statyba</t>
  </si>
  <si>
    <t>21 proc.</t>
  </si>
  <si>
    <t>30 proc.</t>
  </si>
  <si>
    <t xml:space="preserve">13  </t>
  </si>
  <si>
    <t>Dainų progimnazija</t>
  </si>
  <si>
    <t>Dainų muzikos mokykla</t>
  </si>
  <si>
    <t>13 190532477  191819380</t>
  </si>
  <si>
    <t>20</t>
  </si>
  <si>
    <t>Projektų valdymo skyrius</t>
  </si>
  <si>
    <t>Remti bendruomenių veiklą savivaldybėje</t>
  </si>
  <si>
    <r>
      <t>Skatinti nevyriausybinių organizacijų</t>
    </r>
    <r>
      <rPr>
        <sz val="12"/>
        <color indexed="8"/>
        <rFont val="Times New Roman"/>
        <family val="1"/>
        <charset val="186"/>
      </rPr>
      <t xml:space="preserve"> veiklą bei užtikrinti jų plėtrą</t>
    </r>
  </si>
  <si>
    <t>Dalyvavusių organizacijų sk.</t>
  </si>
  <si>
    <t>dalyvavusių asmenų sk.</t>
  </si>
  <si>
    <t>projektų sk.</t>
  </si>
  <si>
    <t>20 13  06 188204772</t>
  </si>
  <si>
    <t>13 20 06 302296914</t>
  </si>
  <si>
    <t>Įsigyta mobili techninė bazė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</si>
  <si>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</si>
  <si>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</si>
  <si>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</si>
  <si>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</si>
  <si>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22</t>
  </si>
  <si>
    <t>SB(PS)</t>
  </si>
  <si>
    <t>2017 m. gruodžio 7 d. sprendimo Nr. T- 416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</si>
</sst>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Arial"/>
      <family val="2"/>
      <charset val="186"/>
    </font>
    <font>
      <sz val="12"/>
      <name val="Times New Roman"/>
      <family val="1"/>
      <charset val="128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1"/>
      <name val="Arial"/>
      <family val="2"/>
      <charset val="186"/>
    </font>
    <font>
      <sz val="8"/>
      <name val="Times New Roman"/>
      <family val="1"/>
      <charset val="186"/>
    </font>
    <font>
      <sz val="9"/>
      <color indexed="81"/>
      <name val="Tahoma"/>
      <family val="2"/>
      <charset val="186"/>
    </font>
    <font>
      <strike/>
      <sz val="12"/>
      <color indexed="8"/>
      <name val="Times New Roman"/>
      <family val="1"/>
      <charset val="186"/>
    </font>
    <font>
      <strike/>
      <sz val="10"/>
      <name val="Times New Roman"/>
      <family val="1"/>
      <charset val="186"/>
    </font>
    <font>
      <sz val="12"/>
      <color theme="1"/>
      <name val="Times New Roman"/>
      <family val="1"/>
      <charset val="186"/>
    </font>
    <font>
      <strike/>
      <sz val="12"/>
      <name val="Times New Roman"/>
      <family val="1"/>
      <charset val="186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rgb="FFCCFFCC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8EC3EE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FF99CC"/>
        <bgColor indexed="22"/>
      </patternFill>
    </fill>
    <fill>
      <patternFill patternType="solid">
        <fgColor rgb="FFFFFF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rgb="FF99CCFF"/>
        <b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29">
    <xf numFmtId="0" fontId="0" fillId="0" borderId="0" xfId="0"/>
    <xf numFmtId="0" fontId="2" fillId="0" borderId="0" xfId="1" applyFont="1" applyBorder="1"/>
    <xf numFmtId="0" fontId="2" fillId="0" borderId="0" xfId="1" applyFont="1"/>
    <xf numFmtId="0" fontId="4" fillId="0" borderId="1" xfId="1" applyFont="1" applyBorder="1" applyAlignment="1">
      <alignment horizontal="center" vertical="top" wrapText="1"/>
    </xf>
    <xf numFmtId="0" fontId="6" fillId="0" borderId="0" xfId="0" applyFont="1"/>
    <xf numFmtId="0" fontId="2" fillId="0" borderId="0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textRotation="90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/>
    </xf>
    <xf numFmtId="164" fontId="2" fillId="0" borderId="2" xfId="2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164" fontId="9" fillId="9" borderId="1" xfId="0" applyNumberFormat="1" applyFont="1" applyFill="1" applyBorder="1" applyAlignment="1">
      <alignment horizontal="center" vertical="top" wrapText="1"/>
    </xf>
    <xf numFmtId="164" fontId="9" fillId="9" borderId="1" xfId="0" applyNumberFormat="1" applyFont="1" applyFill="1" applyBorder="1" applyAlignment="1">
      <alignment horizontal="center" vertical="top"/>
    </xf>
    <xf numFmtId="164" fontId="8" fillId="0" borderId="3" xfId="2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164" fontId="10" fillId="5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164" fontId="2" fillId="1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5" borderId="4" xfId="0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horizontal="center" vertical="top"/>
    </xf>
    <xf numFmtId="164" fontId="9" fillId="6" borderId="1" xfId="0" applyNumberFormat="1" applyFont="1" applyFill="1" applyBorder="1" applyAlignment="1">
      <alignment horizontal="center" vertical="top"/>
    </xf>
    <xf numFmtId="1" fontId="1" fillId="5" borderId="1" xfId="0" applyNumberFormat="1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164" fontId="1" fillId="5" borderId="1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164" fontId="5" fillId="11" borderId="1" xfId="0" applyNumberFormat="1" applyFont="1" applyFill="1" applyBorder="1" applyAlignment="1">
      <alignment horizontal="center" vertical="top"/>
    </xf>
    <xf numFmtId="164" fontId="2" fillId="1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/>
    </xf>
    <xf numFmtId="0" fontId="1" fillId="0" borderId="6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vertical="top"/>
    </xf>
    <xf numFmtId="164" fontId="8" fillId="0" borderId="6" xfId="0" applyNumberFormat="1" applyFont="1" applyFill="1" applyBorder="1" applyAlignment="1">
      <alignment horizontal="center" vertical="top"/>
    </xf>
    <xf numFmtId="164" fontId="5" fillId="12" borderId="1" xfId="0" applyNumberFormat="1" applyFont="1" applyFill="1" applyBorder="1" applyAlignment="1">
      <alignment horizontal="center" vertical="top"/>
    </xf>
    <xf numFmtId="164" fontId="5" fillId="12" borderId="1" xfId="0" applyNumberFormat="1" applyFont="1" applyFill="1" applyBorder="1" applyAlignment="1">
      <alignment horizontal="center" vertical="center"/>
    </xf>
    <xf numFmtId="164" fontId="9" fillId="12" borderId="1" xfId="0" applyNumberFormat="1" applyFont="1" applyFill="1" applyBorder="1" applyAlignment="1">
      <alignment horizontal="center" vertical="top"/>
    </xf>
    <xf numFmtId="164" fontId="5" fillId="13" borderId="1" xfId="0" applyNumberFormat="1" applyFont="1" applyFill="1" applyBorder="1" applyAlignment="1">
      <alignment horizontal="center" vertical="top"/>
    </xf>
    <xf numFmtId="0" fontId="2" fillId="14" borderId="7" xfId="0" applyFont="1" applyFill="1" applyBorder="1" applyAlignment="1">
      <alignment vertical="top"/>
    </xf>
    <xf numFmtId="0" fontId="2" fillId="14" borderId="8" xfId="0" applyFont="1" applyFill="1" applyBorder="1" applyAlignment="1">
      <alignment vertical="top"/>
    </xf>
    <xf numFmtId="164" fontId="8" fillId="10" borderId="6" xfId="0" applyNumberFormat="1" applyFont="1" applyFill="1" applyBorder="1" applyAlignment="1">
      <alignment horizontal="center" vertical="top" wrapText="1"/>
    </xf>
    <xf numFmtId="164" fontId="2" fillId="10" borderId="1" xfId="0" applyNumberFormat="1" applyFont="1" applyFill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0" fontId="2" fillId="15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/>
    <xf numFmtId="164" fontId="8" fillId="10" borderId="1" xfId="0" applyNumberFormat="1" applyFont="1" applyFill="1" applyBorder="1" applyAlignment="1">
      <alignment horizontal="center" vertical="top" wrapText="1"/>
    </xf>
    <xf numFmtId="164" fontId="5" fillId="7" borderId="6" xfId="0" applyNumberFormat="1" applyFont="1" applyFill="1" applyBorder="1" applyAlignment="1">
      <alignment horizontal="center" vertical="center"/>
    </xf>
    <xf numFmtId="0" fontId="6" fillId="10" borderId="0" xfId="0" applyFont="1" applyFill="1" applyBorder="1"/>
    <xf numFmtId="0" fontId="6" fillId="0" borderId="8" xfId="0" applyFont="1" applyBorder="1"/>
    <xf numFmtId="0" fontId="0" fillId="0" borderId="15" xfId="0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0" fontId="2" fillId="10" borderId="0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164" fontId="5" fillId="13" borderId="9" xfId="0" applyNumberFormat="1" applyFont="1" applyFill="1" applyBorder="1" applyAlignment="1">
      <alignment horizontal="center" vertical="center"/>
    </xf>
    <xf numFmtId="164" fontId="5" fillId="13" borderId="1" xfId="0" applyNumberFormat="1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5" fillId="17" borderId="9" xfId="0" applyNumberFormat="1" applyFont="1" applyFill="1" applyBorder="1" applyAlignment="1">
      <alignment horizontal="center" vertical="center"/>
    </xf>
    <xf numFmtId="164" fontId="5" fillId="17" borderId="1" xfId="0" applyNumberFormat="1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15" fillId="12" borderId="1" xfId="0" applyFont="1" applyFill="1" applyBorder="1" applyAlignment="1">
      <alignment horizontal="center" vertical="top"/>
    </xf>
    <xf numFmtId="0" fontId="15" fillId="12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12" borderId="1" xfId="0" applyFont="1" applyFill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 vertical="center"/>
    </xf>
    <xf numFmtId="164" fontId="15" fillId="12" borderId="1" xfId="0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12" borderId="1" xfId="0" applyFont="1" applyFill="1" applyBorder="1" applyAlignment="1">
      <alignment horizontal="left" vertical="top" wrapText="1"/>
    </xf>
    <xf numFmtId="0" fontId="17" fillId="0" borderId="0" xfId="0" applyFont="1"/>
    <xf numFmtId="0" fontId="4" fillId="0" borderId="1" xfId="0" applyFont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/>
    </xf>
    <xf numFmtId="0" fontId="17" fillId="10" borderId="0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/>
    <xf numFmtId="0" fontId="2" fillId="0" borderId="1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top"/>
    </xf>
    <xf numFmtId="0" fontId="5" fillId="13" borderId="17" xfId="0" applyFont="1" applyFill="1" applyBorder="1" applyAlignment="1">
      <alignment horizontal="center" vertical="center"/>
    </xf>
    <xf numFmtId="0" fontId="18" fillId="13" borderId="14" xfId="0" applyFont="1" applyFill="1" applyBorder="1" applyAlignment="1">
      <alignment horizontal="center" vertical="top"/>
    </xf>
    <xf numFmtId="164" fontId="5" fillId="17" borderId="7" xfId="0" applyNumberFormat="1" applyFont="1" applyFill="1" applyBorder="1" applyAlignment="1">
      <alignment vertical="center"/>
    </xf>
    <xf numFmtId="0" fontId="5" fillId="13" borderId="16" xfId="0" applyFont="1" applyFill="1" applyBorder="1" applyAlignment="1">
      <alignment horizontal="center" vertical="center"/>
    </xf>
    <xf numFmtId="164" fontId="5" fillId="13" borderId="0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10" borderId="3" xfId="0" applyNumberFormat="1" applyFont="1" applyFill="1" applyBorder="1" applyAlignment="1">
      <alignment horizontal="center" vertical="center"/>
    </xf>
    <xf numFmtId="164" fontId="15" fillId="10" borderId="1" xfId="0" applyNumberFormat="1" applyFont="1" applyFill="1" applyBorder="1" applyAlignment="1">
      <alignment horizontal="center" vertical="top" wrapText="1"/>
    </xf>
    <xf numFmtId="164" fontId="8" fillId="10" borderId="0" xfId="2" applyNumberFormat="1" applyFont="1" applyFill="1" applyBorder="1" applyAlignment="1">
      <alignment horizontal="center" vertical="top"/>
    </xf>
    <xf numFmtId="164" fontId="8" fillId="10" borderId="1" xfId="0" applyNumberFormat="1" applyFont="1" applyFill="1" applyBorder="1" applyAlignment="1">
      <alignment horizontal="center" vertical="top"/>
    </xf>
    <xf numFmtId="0" fontId="15" fillId="10" borderId="1" xfId="0" applyFont="1" applyFill="1" applyBorder="1" applyAlignment="1">
      <alignment horizontal="center" vertical="top" wrapText="1"/>
    </xf>
    <xf numFmtId="164" fontId="2" fillId="10" borderId="0" xfId="2" applyNumberFormat="1" applyFont="1" applyFill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164" fontId="8" fillId="4" borderId="1" xfId="0" applyNumberFormat="1" applyFont="1" applyFill="1" applyBorder="1" applyAlignment="1">
      <alignment horizontal="center" vertical="top"/>
    </xf>
    <xf numFmtId="0" fontId="1" fillId="15" borderId="1" xfId="0" applyFont="1" applyFill="1" applyBorder="1" applyAlignment="1">
      <alignment horizontal="center" vertical="top"/>
    </xf>
    <xf numFmtId="164" fontId="8" fillId="10" borderId="3" xfId="0" applyNumberFormat="1" applyFont="1" applyFill="1" applyBorder="1" applyAlignment="1">
      <alignment horizontal="center" vertical="top"/>
    </xf>
    <xf numFmtId="164" fontId="22" fillId="10" borderId="1" xfId="0" applyNumberFormat="1" applyFont="1" applyFill="1" applyBorder="1" applyAlignment="1">
      <alignment horizontal="center" vertical="top" wrapText="1"/>
    </xf>
    <xf numFmtId="164" fontId="22" fillId="10" borderId="6" xfId="0" applyNumberFormat="1" applyFont="1" applyFill="1" applyBorder="1" applyAlignment="1">
      <alignment horizontal="center" vertical="top" wrapText="1"/>
    </xf>
    <xf numFmtId="164" fontId="20" fillId="10" borderId="1" xfId="0" applyNumberFormat="1" applyFont="1" applyFill="1" applyBorder="1" applyAlignment="1" applyProtection="1">
      <alignment horizontal="center" vertical="top"/>
      <protection locked="0"/>
    </xf>
    <xf numFmtId="164" fontId="8" fillId="0" borderId="1" xfId="0" applyNumberFormat="1" applyFont="1" applyFill="1" applyBorder="1" applyAlignment="1">
      <alignment horizontal="center" vertical="top"/>
    </xf>
    <xf numFmtId="0" fontId="15" fillId="10" borderId="1" xfId="0" applyFont="1" applyFill="1" applyBorder="1" applyAlignment="1">
      <alignment horizontal="center" vertical="top" wrapText="1"/>
    </xf>
    <xf numFmtId="164" fontId="8" fillId="10" borderId="3" xfId="0" applyNumberFormat="1" applyFont="1" applyFill="1" applyBorder="1" applyAlignment="1">
      <alignment horizontal="center" vertical="top"/>
    </xf>
    <xf numFmtId="164" fontId="8" fillId="1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10" borderId="6" xfId="0" applyNumberFormat="1" applyFont="1" applyFill="1" applyBorder="1" applyAlignment="1">
      <alignment vertical="top" wrapText="1"/>
    </xf>
    <xf numFmtId="0" fontId="11" fillId="5" borderId="9" xfId="0" applyFont="1" applyFill="1" applyBorder="1" applyAlignment="1">
      <alignment horizontal="left" vertical="top" wrapText="1"/>
    </xf>
    <xf numFmtId="0" fontId="1" fillId="15" borderId="7" xfId="0" applyFont="1" applyFill="1" applyBorder="1" applyAlignment="1">
      <alignment horizontal="center" vertical="top"/>
    </xf>
    <xf numFmtId="0" fontId="1" fillId="5" borderId="7" xfId="0" applyFont="1" applyFill="1" applyBorder="1" applyAlignment="1">
      <alignment horizontal="center" vertical="top"/>
    </xf>
    <xf numFmtId="0" fontId="1" fillId="5" borderId="8" xfId="0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0" fontId="15" fillId="10" borderId="1" xfId="0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/>
    </xf>
    <xf numFmtId="164" fontId="8" fillId="10" borderId="1" xfId="0" applyNumberFormat="1" applyFont="1" applyFill="1" applyBorder="1" applyAlignment="1">
      <alignment horizontal="center" vertical="top"/>
    </xf>
    <xf numFmtId="164" fontId="20" fillId="10" borderId="1" xfId="0" applyNumberFormat="1" applyFont="1" applyFill="1" applyBorder="1" applyAlignment="1">
      <alignment horizontal="center" vertical="top"/>
    </xf>
    <xf numFmtId="164" fontId="23" fillId="10" borderId="1" xfId="0" applyNumberFormat="1" applyFont="1" applyFill="1" applyBorder="1" applyAlignment="1">
      <alignment horizontal="center" vertical="top"/>
    </xf>
    <xf numFmtId="164" fontId="2" fillId="15" borderId="1" xfId="0" applyNumberFormat="1" applyFont="1" applyFill="1" applyBorder="1" applyAlignment="1">
      <alignment horizontal="center" vertical="top" wrapText="1"/>
    </xf>
    <xf numFmtId="164" fontId="23" fillId="10" borderId="1" xfId="0" applyNumberFormat="1" applyFont="1" applyFill="1" applyBorder="1" applyAlignment="1">
      <alignment horizontal="center" vertical="top" wrapText="1"/>
    </xf>
    <xf numFmtId="164" fontId="2" fillId="10" borderId="1" xfId="2" applyNumberFormat="1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15" fillId="0" borderId="6" xfId="0" applyNumberFormat="1" applyFont="1" applyBorder="1" applyAlignment="1">
      <alignment horizontal="center" vertical="top"/>
    </xf>
    <xf numFmtId="164" fontId="8" fillId="0" borderId="17" xfId="2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/>
    </xf>
    <xf numFmtId="0" fontId="2" fillId="0" borderId="8" xfId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/>
    </xf>
    <xf numFmtId="164" fontId="2" fillId="10" borderId="6" xfId="0" applyNumberFormat="1" applyFont="1" applyFill="1" applyBorder="1" applyAlignment="1">
      <alignment horizontal="center" vertical="top"/>
    </xf>
    <xf numFmtId="164" fontId="8" fillId="0" borderId="6" xfId="0" applyNumberFormat="1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164" fontId="9" fillId="19" borderId="1" xfId="0" applyNumberFormat="1" applyFont="1" applyFill="1" applyBorder="1" applyAlignment="1">
      <alignment horizontal="center" vertical="top"/>
    </xf>
    <xf numFmtId="0" fontId="6" fillId="10" borderId="0" xfId="0" applyFont="1" applyFill="1"/>
    <xf numFmtId="0" fontId="2" fillId="10" borderId="0" xfId="0" applyFont="1" applyFill="1" applyBorder="1" applyAlignment="1">
      <alignment vertical="top"/>
    </xf>
    <xf numFmtId="164" fontId="2" fillId="10" borderId="2" xfId="2" applyNumberFormat="1" applyFont="1" applyFill="1" applyBorder="1" applyAlignment="1">
      <alignment horizontal="center" vertical="top"/>
    </xf>
    <xf numFmtId="164" fontId="5" fillId="20" borderId="1" xfId="0" applyNumberFormat="1" applyFont="1" applyFill="1" applyBorder="1" applyAlignment="1">
      <alignment horizontal="center" vertical="top"/>
    </xf>
    <xf numFmtId="164" fontId="8" fillId="10" borderId="6" xfId="0" applyNumberFormat="1" applyFont="1" applyFill="1" applyBorder="1" applyAlignment="1">
      <alignment horizontal="center" vertical="top"/>
    </xf>
    <xf numFmtId="164" fontId="8" fillId="10" borderId="17" xfId="2" applyNumberFormat="1" applyFont="1" applyFill="1" applyBorder="1" applyAlignment="1">
      <alignment horizontal="center" vertical="top"/>
    </xf>
    <xf numFmtId="164" fontId="8" fillId="10" borderId="3" xfId="2" applyNumberFormat="1" applyFont="1" applyFill="1" applyBorder="1" applyAlignment="1">
      <alignment horizontal="center" vertical="center" wrapText="1"/>
    </xf>
    <xf numFmtId="164" fontId="8" fillId="10" borderId="3" xfId="2" applyNumberFormat="1" applyFont="1" applyFill="1" applyBorder="1" applyAlignment="1">
      <alignment horizontal="center" vertical="center"/>
    </xf>
    <xf numFmtId="164" fontId="8" fillId="10" borderId="2" xfId="2" applyNumberFormat="1" applyFont="1" applyFill="1" applyBorder="1" applyAlignment="1">
      <alignment horizontal="center" vertical="top"/>
    </xf>
    <xf numFmtId="164" fontId="2" fillId="10" borderId="18" xfId="2" applyNumberFormat="1" applyFont="1" applyFill="1" applyBorder="1" applyAlignment="1">
      <alignment horizontal="center" vertical="top"/>
    </xf>
    <xf numFmtId="164" fontId="5" fillId="10" borderId="1" xfId="0" applyNumberFormat="1" applyFont="1" applyFill="1" applyBorder="1" applyAlignment="1">
      <alignment horizontal="center" vertical="top"/>
    </xf>
    <xf numFmtId="164" fontId="20" fillId="10" borderId="0" xfId="0" applyNumberFormat="1" applyFont="1" applyFill="1" applyBorder="1" applyAlignment="1">
      <alignment horizontal="center" vertical="top"/>
    </xf>
    <xf numFmtId="164" fontId="2" fillId="10" borderId="1" xfId="2" applyNumberFormat="1" applyFont="1" applyFill="1" applyBorder="1" applyAlignment="1">
      <alignment horizontal="center" vertical="top"/>
    </xf>
    <xf numFmtId="164" fontId="5" fillId="10" borderId="6" xfId="0" applyNumberFormat="1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horizontal="center" vertical="center"/>
    </xf>
    <xf numFmtId="164" fontId="2" fillId="10" borderId="9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64" fontId="5" fillId="10" borderId="9" xfId="0" applyNumberFormat="1" applyFont="1" applyFill="1" applyBorder="1" applyAlignment="1">
      <alignment horizontal="center" vertical="center"/>
    </xf>
    <xf numFmtId="164" fontId="6" fillId="10" borderId="0" xfId="0" applyNumberFormat="1" applyFont="1" applyFill="1"/>
    <xf numFmtId="164" fontId="5" fillId="21" borderId="1" xfId="0" applyNumberFormat="1" applyFont="1" applyFill="1" applyBorder="1" applyAlignment="1">
      <alignment horizontal="center" vertical="top"/>
    </xf>
    <xf numFmtId="164" fontId="9" fillId="21" borderId="1" xfId="0" applyNumberFormat="1" applyFont="1" applyFill="1" applyBorder="1" applyAlignment="1">
      <alignment horizontal="center" vertical="top"/>
    </xf>
    <xf numFmtId="0" fontId="8" fillId="16" borderId="9" xfId="0" applyFont="1" applyFill="1" applyBorder="1" applyAlignment="1">
      <alignment horizontal="center" vertical="top"/>
    </xf>
    <xf numFmtId="0" fontId="8" fillId="16" borderId="7" xfId="0" applyFont="1" applyFill="1" applyBorder="1" applyAlignment="1">
      <alignment horizontal="center" vertical="top"/>
    </xf>
    <xf numFmtId="0" fontId="8" fillId="16" borderId="8" xfId="0" applyFont="1" applyFill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15" fillId="0" borderId="4" xfId="0" applyFont="1" applyBorder="1" applyAlignment="1">
      <alignment horizontal="center" vertical="top"/>
    </xf>
    <xf numFmtId="0" fontId="15" fillId="0" borderId="3" xfId="0" applyFont="1" applyBorder="1" applyAlignment="1">
      <alignment horizontal="center" vertical="top"/>
    </xf>
    <xf numFmtId="164" fontId="2" fillId="10" borderId="6" xfId="0" applyNumberFormat="1" applyFont="1" applyFill="1" applyBorder="1" applyAlignment="1">
      <alignment horizontal="center" vertical="top"/>
    </xf>
    <xf numFmtId="164" fontId="2" fillId="10" borderId="4" xfId="0" applyNumberFormat="1" applyFont="1" applyFill="1" applyBorder="1" applyAlignment="1">
      <alignment horizontal="center" vertical="top"/>
    </xf>
    <xf numFmtId="164" fontId="2" fillId="10" borderId="3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right" vertical="top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" fillId="10" borderId="6" xfId="0" applyNumberFormat="1" applyFont="1" applyFill="1" applyBorder="1" applyAlignment="1">
      <alignment horizontal="left" vertical="top" wrapText="1"/>
    </xf>
    <xf numFmtId="164" fontId="1" fillId="10" borderId="4" xfId="0" applyNumberFormat="1" applyFont="1" applyFill="1" applyBorder="1" applyAlignment="1">
      <alignment horizontal="left" vertical="top" wrapText="1"/>
    </xf>
    <xf numFmtId="164" fontId="1" fillId="10" borderId="3" xfId="0" applyNumberFormat="1" applyFont="1" applyFill="1" applyBorder="1" applyAlignment="1">
      <alignment horizontal="left" vertical="top" wrapText="1"/>
    </xf>
    <xf numFmtId="1" fontId="1" fillId="0" borderId="6" xfId="0" applyNumberFormat="1" applyFont="1" applyFill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/>
    </xf>
    <xf numFmtId="49" fontId="5" fillId="3" borderId="1" xfId="0" applyNumberFormat="1" applyFont="1" applyFill="1" applyBorder="1" applyAlignment="1">
      <alignment horizontal="right" vertical="top"/>
    </xf>
    <xf numFmtId="164" fontId="15" fillId="0" borderId="6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164" fontId="8" fillId="0" borderId="6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center" vertical="center"/>
    </xf>
    <xf numFmtId="164" fontId="2" fillId="10" borderId="6" xfId="2" applyNumberFormat="1" applyFont="1" applyFill="1" applyBorder="1" applyAlignment="1">
      <alignment horizontal="center" vertical="center" wrapText="1"/>
    </xf>
    <xf numFmtId="164" fontId="2" fillId="10" borderId="3" xfId="2" applyNumberFormat="1" applyFont="1" applyFill="1" applyBorder="1" applyAlignment="1">
      <alignment horizontal="center" vertical="center" wrapText="1"/>
    </xf>
    <xf numFmtId="0" fontId="2" fillId="13" borderId="9" xfId="0" applyFont="1" applyFill="1" applyBorder="1" applyAlignment="1">
      <alignment horizontal="center" vertical="top" wrapText="1"/>
    </xf>
    <xf numFmtId="0" fontId="2" fillId="13" borderId="7" xfId="0" applyFont="1" applyFill="1" applyBorder="1" applyAlignment="1">
      <alignment horizontal="center" vertical="top" wrapText="1"/>
    </xf>
    <xf numFmtId="0" fontId="2" fillId="13" borderId="8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2" fillId="0" borderId="10" xfId="2" applyNumberFormat="1" applyFont="1" applyFill="1" applyBorder="1" applyAlignment="1">
      <alignment horizontal="center" vertical="top"/>
    </xf>
    <xf numFmtId="164" fontId="2" fillId="0" borderId="11" xfId="2" applyNumberFormat="1" applyFont="1" applyFill="1" applyBorder="1" applyAlignment="1">
      <alignment horizontal="center" vertical="top"/>
    </xf>
    <xf numFmtId="164" fontId="2" fillId="10" borderId="10" xfId="2" applyNumberFormat="1" applyFont="1" applyFill="1" applyBorder="1" applyAlignment="1">
      <alignment horizontal="center" vertical="top"/>
    </xf>
    <xf numFmtId="164" fontId="2" fillId="10" borderId="13" xfId="2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5" fillId="13" borderId="0" xfId="0" applyFont="1" applyFill="1" applyBorder="1" applyAlignment="1">
      <alignment horizontal="left" vertical="center"/>
    </xf>
    <xf numFmtId="49" fontId="5" fillId="6" borderId="9" xfId="0" applyNumberFormat="1" applyFont="1" applyFill="1" applyBorder="1" applyAlignment="1">
      <alignment horizontal="right" vertical="top"/>
    </xf>
    <xf numFmtId="49" fontId="5" fillId="6" borderId="7" xfId="0" applyNumberFormat="1" applyFont="1" applyFill="1" applyBorder="1" applyAlignment="1">
      <alignment horizontal="right" vertical="top"/>
    </xf>
    <xf numFmtId="49" fontId="5" fillId="6" borderId="8" xfId="0" applyNumberFormat="1" applyFont="1" applyFill="1" applyBorder="1" applyAlignment="1">
      <alignment horizontal="right" vertical="top"/>
    </xf>
    <xf numFmtId="49" fontId="5" fillId="2" borderId="9" xfId="0" applyNumberFormat="1" applyFont="1" applyFill="1" applyBorder="1" applyAlignment="1">
      <alignment horizontal="right" vertical="top"/>
    </xf>
    <xf numFmtId="49" fontId="5" fillId="2" borderId="7" xfId="0" applyNumberFormat="1" applyFont="1" applyFill="1" applyBorder="1" applyAlignment="1">
      <alignment horizontal="right" vertical="top"/>
    </xf>
    <xf numFmtId="49" fontId="5" fillId="2" borderId="8" xfId="0" applyNumberFormat="1" applyFont="1" applyFill="1" applyBorder="1" applyAlignment="1">
      <alignment horizontal="right" vertical="top"/>
    </xf>
    <xf numFmtId="49" fontId="5" fillId="3" borderId="9" xfId="0" applyNumberFormat="1" applyFont="1" applyFill="1" applyBorder="1" applyAlignment="1">
      <alignment horizontal="right" vertical="top"/>
    </xf>
    <xf numFmtId="49" fontId="5" fillId="3" borderId="7" xfId="0" applyNumberFormat="1" applyFont="1" applyFill="1" applyBorder="1" applyAlignment="1">
      <alignment horizontal="right" vertical="top"/>
    </xf>
    <xf numFmtId="49" fontId="5" fillId="3" borderId="8" xfId="0" applyNumberFormat="1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/>
    </xf>
    <xf numFmtId="0" fontId="2" fillId="4" borderId="1" xfId="0" applyFont="1" applyFill="1" applyBorder="1" applyAlignment="1">
      <alignment horizontal="left" vertical="top" wrapText="1"/>
    </xf>
    <xf numFmtId="164" fontId="8" fillId="10" borderId="6" xfId="0" applyNumberFormat="1" applyFont="1" applyFill="1" applyBorder="1" applyAlignment="1">
      <alignment horizontal="center" vertical="top" wrapText="1"/>
    </xf>
    <xf numFmtId="164" fontId="8" fillId="10" borderId="3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164" fontId="13" fillId="0" borderId="1" xfId="0" applyNumberFormat="1" applyFont="1" applyFill="1" applyBorder="1" applyAlignment="1">
      <alignment horizontal="center" vertical="top"/>
    </xf>
    <xf numFmtId="0" fontId="5" fillId="17" borderId="9" xfId="0" applyFont="1" applyFill="1" applyBorder="1" applyAlignment="1">
      <alignment horizontal="center" vertical="center" wrapText="1"/>
    </xf>
    <xf numFmtId="0" fontId="5" fillId="17" borderId="7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left" vertical="center"/>
    </xf>
    <xf numFmtId="0" fontId="5" fillId="13" borderId="5" xfId="0" applyFont="1" applyFill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center" vertical="center" textRotation="90" wrapText="1"/>
    </xf>
    <xf numFmtId="49" fontId="2" fillId="0" borderId="3" xfId="0" applyNumberFormat="1" applyFont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49" fontId="5" fillId="3" borderId="6" xfId="0" applyNumberFormat="1" applyFont="1" applyFill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2" fillId="10" borderId="6" xfId="0" applyFont="1" applyFill="1" applyBorder="1" applyAlignment="1">
      <alignment horizontal="left" vertical="top" wrapText="1"/>
    </xf>
    <xf numFmtId="0" fontId="2" fillId="10" borderId="3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1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textRotation="90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top" wrapText="1"/>
    </xf>
    <xf numFmtId="0" fontId="2" fillId="16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21" fillId="0" borderId="6" xfId="0" applyFont="1" applyFill="1" applyBorder="1" applyAlignment="1">
      <alignment horizontal="center" vertical="top"/>
    </xf>
    <xf numFmtId="0" fontId="21" fillId="0" borderId="3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center" vertical="top"/>
    </xf>
    <xf numFmtId="49" fontId="5" fillId="3" borderId="4" xfId="0" applyNumberFormat="1" applyFont="1" applyFill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2" fillId="10" borderId="6" xfId="0" applyFont="1" applyFill="1" applyBorder="1" applyAlignment="1">
      <alignment vertical="top" wrapText="1"/>
    </xf>
    <xf numFmtId="0" fontId="2" fillId="10" borderId="4" xfId="0" applyFont="1" applyFill="1" applyBorder="1" applyAlignment="1">
      <alignment vertical="top" wrapText="1"/>
    </xf>
    <xf numFmtId="0" fontId="2" fillId="10" borderId="3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8" fillId="10" borderId="6" xfId="0" applyFont="1" applyFill="1" applyBorder="1" applyAlignment="1">
      <alignment vertical="top" wrapText="1"/>
    </xf>
    <xf numFmtId="0" fontId="8" fillId="10" borderId="3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left" textRotation="90" wrapText="1"/>
    </xf>
    <xf numFmtId="49" fontId="8" fillId="0" borderId="3" xfId="0" applyNumberFormat="1" applyFont="1" applyFill="1" applyBorder="1" applyAlignment="1">
      <alignment horizontal="left" textRotation="90" wrapText="1"/>
    </xf>
    <xf numFmtId="49" fontId="9" fillId="9" borderId="1" xfId="0" applyNumberFormat="1" applyFont="1" applyFill="1" applyBorder="1" applyAlignment="1">
      <alignment horizontal="right" vertical="top"/>
    </xf>
    <xf numFmtId="14" fontId="1" fillId="0" borderId="0" xfId="0" applyNumberFormat="1" applyFont="1" applyAlignment="1">
      <alignment horizontal="left" vertical="center"/>
    </xf>
    <xf numFmtId="49" fontId="5" fillId="8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6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/>
    </xf>
    <xf numFmtId="0" fontId="5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164" fontId="8" fillId="0" borderId="6" xfId="0" applyNumberFormat="1" applyFont="1" applyFill="1" applyBorder="1" applyAlignment="1">
      <alignment horizontal="center" vertical="top"/>
    </xf>
    <xf numFmtId="164" fontId="8" fillId="0" borderId="3" xfId="0" applyNumberFormat="1" applyFont="1" applyFill="1" applyBorder="1" applyAlignment="1">
      <alignment horizontal="center" vertical="top"/>
    </xf>
    <xf numFmtId="164" fontId="8" fillId="10" borderId="6" xfId="0" applyNumberFormat="1" applyFont="1" applyFill="1" applyBorder="1" applyAlignment="1">
      <alignment horizontal="center" vertical="top"/>
    </xf>
    <xf numFmtId="164" fontId="8" fillId="10" borderId="3" xfId="0" applyNumberFormat="1" applyFont="1" applyFill="1" applyBorder="1" applyAlignment="1">
      <alignment horizontal="center" vertical="top"/>
    </xf>
    <xf numFmtId="0" fontId="2" fillId="10" borderId="6" xfId="0" applyFont="1" applyFill="1" applyBorder="1" applyAlignment="1">
      <alignment horizontal="center" vertical="center" textRotation="90" wrapText="1"/>
    </xf>
    <xf numFmtId="0" fontId="2" fillId="10" borderId="4" xfId="0" applyFont="1" applyFill="1" applyBorder="1" applyAlignment="1">
      <alignment horizontal="center" vertical="center" textRotation="90" wrapText="1"/>
    </xf>
    <xf numFmtId="0" fontId="2" fillId="10" borderId="3" xfId="0" applyFont="1" applyFill="1" applyBorder="1" applyAlignment="1">
      <alignment horizontal="center" vertical="center" textRotation="90" wrapText="1"/>
    </xf>
    <xf numFmtId="14" fontId="4" fillId="0" borderId="0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left" vertical="top" wrapText="1"/>
    </xf>
    <xf numFmtId="164" fontId="8" fillId="1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0" fontId="1" fillId="16" borderId="1" xfId="0" applyFont="1" applyFill="1" applyBorder="1" applyAlignment="1">
      <alignment horizontal="left" vertical="top" wrapText="1"/>
    </xf>
    <xf numFmtId="0" fontId="11" fillId="16" borderId="9" xfId="0" applyFont="1" applyFill="1" applyBorder="1" applyAlignment="1">
      <alignment horizontal="center" vertical="top" wrapText="1"/>
    </xf>
    <xf numFmtId="0" fontId="11" fillId="16" borderId="7" xfId="0" applyFont="1" applyFill="1" applyBorder="1" applyAlignment="1">
      <alignment horizontal="center" vertical="top" wrapText="1"/>
    </xf>
    <xf numFmtId="0" fontId="11" fillId="16" borderId="8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/>
    </xf>
    <xf numFmtId="0" fontId="8" fillId="0" borderId="6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/>
    </xf>
    <xf numFmtId="0" fontId="2" fillId="6" borderId="9" xfId="0" applyFont="1" applyFill="1" applyBorder="1" applyAlignment="1">
      <alignment horizontal="center" vertical="top"/>
    </xf>
    <xf numFmtId="0" fontId="2" fillId="6" borderId="7" xfId="0" applyFont="1" applyFill="1" applyBorder="1" applyAlignment="1">
      <alignment horizontal="center" vertical="top"/>
    </xf>
    <xf numFmtId="0" fontId="2" fillId="6" borderId="8" xfId="0" applyFont="1" applyFill="1" applyBorder="1" applyAlignment="1">
      <alignment horizontal="center" vertical="top"/>
    </xf>
    <xf numFmtId="0" fontId="2" fillId="3" borderId="9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/>
    </xf>
    <xf numFmtId="0" fontId="8" fillId="13" borderId="9" xfId="0" applyFont="1" applyFill="1" applyBorder="1" applyAlignment="1">
      <alignment horizontal="center" vertical="top" wrapText="1"/>
    </xf>
    <xf numFmtId="0" fontId="8" fillId="13" borderId="7" xfId="0" applyFont="1" applyFill="1" applyBorder="1" applyAlignment="1">
      <alignment horizontal="center" vertical="top" wrapText="1"/>
    </xf>
    <xf numFmtId="0" fontId="8" fillId="13" borderId="8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1" fillId="4" borderId="1" xfId="0" applyNumberFormat="1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horizontal="left" vertical="top"/>
    </xf>
    <xf numFmtId="49" fontId="5" fillId="3" borderId="7" xfId="0" applyNumberFormat="1" applyFont="1" applyFill="1" applyBorder="1" applyAlignment="1">
      <alignment horizontal="left" vertical="top"/>
    </xf>
    <xf numFmtId="49" fontId="5" fillId="3" borderId="5" xfId="0" applyNumberFormat="1" applyFont="1" applyFill="1" applyBorder="1" applyAlignment="1">
      <alignment horizontal="left" vertical="top"/>
    </xf>
    <xf numFmtId="49" fontId="5" fillId="3" borderId="8" xfId="0" applyNumberFormat="1" applyFont="1" applyFill="1" applyBorder="1" applyAlignment="1">
      <alignment horizontal="left" vertical="top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8" fillId="0" borderId="12" xfId="0" applyNumberFormat="1" applyFont="1" applyFill="1" applyBorder="1" applyAlignment="1">
      <alignment horizontal="center" vertical="top"/>
    </xf>
    <xf numFmtId="164" fontId="23" fillId="10" borderId="6" xfId="0" applyNumberFormat="1" applyFont="1" applyFill="1" applyBorder="1" applyAlignment="1">
      <alignment horizontal="center" vertical="top" wrapText="1"/>
    </xf>
    <xf numFmtId="164" fontId="23" fillId="10" borderId="3" xfId="0" applyNumberFormat="1" applyFont="1" applyFill="1" applyBorder="1" applyAlignment="1">
      <alignment horizontal="center" vertical="top" wrapText="1"/>
    </xf>
    <xf numFmtId="49" fontId="2" fillId="10" borderId="1" xfId="0" applyNumberFormat="1" applyFont="1" applyFill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 textRotation="90"/>
    </xf>
    <xf numFmtId="49" fontId="2" fillId="0" borderId="4" xfId="0" applyNumberFormat="1" applyFont="1" applyBorder="1" applyAlignment="1">
      <alignment horizontal="center" vertical="top" textRotation="90"/>
    </xf>
    <xf numFmtId="49" fontId="2" fillId="0" borderId="3" xfId="0" applyNumberFormat="1" applyFont="1" applyBorder="1" applyAlignment="1">
      <alignment horizontal="center" vertical="top" textRotation="90"/>
    </xf>
    <xf numFmtId="0" fontId="8" fillId="10" borderId="1" xfId="0" applyFont="1" applyFill="1" applyBorder="1" applyAlignment="1">
      <alignment horizontal="left" vertical="top" wrapText="1"/>
    </xf>
    <xf numFmtId="0" fontId="2" fillId="15" borderId="1" xfId="0" applyFont="1" applyFill="1" applyBorder="1" applyAlignment="1">
      <alignment horizontal="center" vertical="top"/>
    </xf>
    <xf numFmtId="0" fontId="2" fillId="10" borderId="1" xfId="0" applyFont="1" applyFill="1" applyBorder="1" applyAlignment="1">
      <alignment vertical="top" wrapText="1"/>
    </xf>
    <xf numFmtId="0" fontId="8" fillId="16" borderId="9" xfId="0" applyFont="1" applyFill="1" applyBorder="1" applyAlignment="1">
      <alignment horizontal="center" vertical="top" wrapText="1"/>
    </xf>
    <xf numFmtId="0" fontId="8" fillId="16" borderId="7" xfId="0" applyFont="1" applyFill="1" applyBorder="1" applyAlignment="1">
      <alignment horizontal="center" vertical="top" wrapText="1"/>
    </xf>
    <xf numFmtId="0" fontId="8" fillId="16" borderId="8" xfId="0" applyFont="1" applyFill="1" applyBorder="1" applyAlignment="1">
      <alignment horizontal="center" vertical="top" wrapText="1"/>
    </xf>
    <xf numFmtId="0" fontId="11" fillId="5" borderId="6" xfId="0" applyFont="1" applyFill="1" applyBorder="1" applyAlignment="1">
      <alignment horizontal="center" vertical="top"/>
    </xf>
    <xf numFmtId="0" fontId="11" fillId="5" borderId="3" xfId="0" applyFont="1" applyFill="1" applyBorder="1" applyAlignment="1">
      <alignment horizontal="center" vertical="top"/>
    </xf>
    <xf numFmtId="0" fontId="11" fillId="0" borderId="6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" fillId="4" borderId="6" xfId="0" applyNumberFormat="1" applyFont="1" applyFill="1" applyBorder="1" applyAlignment="1">
      <alignment horizontal="center" vertical="top"/>
    </xf>
    <xf numFmtId="49" fontId="1" fillId="4" borderId="3" xfId="0" applyNumberFormat="1" applyFont="1" applyFill="1" applyBorder="1" applyAlignment="1">
      <alignment horizontal="center" vertical="top"/>
    </xf>
    <xf numFmtId="49" fontId="10" fillId="10" borderId="1" xfId="0" applyNumberFormat="1" applyFont="1" applyFill="1" applyBorder="1" applyAlignment="1">
      <alignment horizontal="center" vertical="top"/>
    </xf>
    <xf numFmtId="49" fontId="5" fillId="18" borderId="9" xfId="0" applyNumberFormat="1" applyFont="1" applyFill="1" applyBorder="1" applyAlignment="1">
      <alignment horizontal="left" vertical="top" wrapText="1"/>
    </xf>
    <xf numFmtId="49" fontId="5" fillId="18" borderId="7" xfId="0" applyNumberFormat="1" applyFont="1" applyFill="1" applyBorder="1" applyAlignment="1">
      <alignment horizontal="left" vertical="top"/>
    </xf>
    <xf numFmtId="49" fontId="5" fillId="18" borderId="8" xfId="0" applyNumberFormat="1" applyFont="1" applyFill="1" applyBorder="1" applyAlignment="1">
      <alignment horizontal="left" vertical="top"/>
    </xf>
    <xf numFmtId="164" fontId="2" fillId="10" borderId="6" xfId="0" applyNumberFormat="1" applyFont="1" applyFill="1" applyBorder="1" applyAlignment="1">
      <alignment horizontal="center" vertical="center" wrapText="1"/>
    </xf>
    <xf numFmtId="164" fontId="2" fillId="10" borderId="3" xfId="0" applyNumberFormat="1" applyFont="1" applyFill="1" applyBorder="1" applyAlignment="1">
      <alignment horizontal="center" vertical="center" wrapText="1"/>
    </xf>
    <xf numFmtId="164" fontId="8" fillId="10" borderId="6" xfId="2" applyNumberFormat="1" applyFont="1" applyFill="1" applyBorder="1" applyAlignment="1">
      <alignment horizontal="center" vertical="center"/>
    </xf>
    <xf numFmtId="164" fontId="8" fillId="10" borderId="3" xfId="2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top"/>
    </xf>
    <xf numFmtId="49" fontId="8" fillId="10" borderId="6" xfId="0" applyNumberFormat="1" applyFont="1" applyFill="1" applyBorder="1" applyAlignment="1">
      <alignment horizontal="center" vertical="center" wrapText="1"/>
    </xf>
    <xf numFmtId="49" fontId="8" fillId="10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15" fillId="0" borderId="6" xfId="0" applyNumberFormat="1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164" fontId="2" fillId="14" borderId="9" xfId="0" applyNumberFormat="1" applyFont="1" applyFill="1" applyBorder="1" applyAlignment="1">
      <alignment horizontal="center" vertical="top" wrapText="1"/>
    </xf>
    <xf numFmtId="164" fontId="2" fillId="14" borderId="7" xfId="0" applyNumberFormat="1" applyFont="1" applyFill="1" applyBorder="1" applyAlignment="1">
      <alignment horizontal="center" vertical="top" wrapText="1"/>
    </xf>
    <xf numFmtId="164" fontId="2" fillId="14" borderId="8" xfId="0" applyNumberFormat="1" applyFont="1" applyFill="1" applyBorder="1" applyAlignment="1">
      <alignment horizontal="center" vertical="top" wrapText="1"/>
    </xf>
    <xf numFmtId="0" fontId="11" fillId="5" borderId="6" xfId="0" applyNumberFormat="1" applyFont="1" applyFill="1" applyBorder="1" applyAlignment="1">
      <alignment horizontal="center" vertical="top"/>
    </xf>
    <xf numFmtId="0" fontId="11" fillId="5" borderId="3" xfId="0" applyNumberFormat="1" applyFont="1" applyFill="1" applyBorder="1" applyAlignment="1">
      <alignment horizontal="center" vertical="top"/>
    </xf>
    <xf numFmtId="0" fontId="11" fillId="5" borderId="6" xfId="0" applyFont="1" applyFill="1" applyBorder="1" applyAlignment="1">
      <alignment horizontal="center" vertical="top" wrapText="1"/>
    </xf>
    <xf numFmtId="0" fontId="11" fillId="5" borderId="3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left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top" wrapText="1"/>
    </xf>
    <xf numFmtId="0" fontId="2" fillId="0" borderId="8" xfId="1" applyFont="1" applyBorder="1" applyAlignment="1">
      <alignment horizontal="center" vertical="top" wrapText="1"/>
    </xf>
  </cellXfs>
  <cellStyles count="3">
    <cellStyle name="Excel Built-in Normal" xfId="1"/>
    <cellStyle name="Įprastas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CC"/>
      <color rgb="FFE8F4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31"/>
  <sheetViews>
    <sheetView tabSelected="1" zoomScale="95" zoomScaleNormal="95" workbookViewId="0">
      <selection activeCell="R11" sqref="R11"/>
    </sheetView>
  </sheetViews>
  <sheetFormatPr defaultColWidth="11.5703125" defaultRowHeight="15"/>
  <cols>
    <col min="1" max="1" width="4.42578125" style="4" customWidth="1"/>
    <col min="2" max="2" width="3.85546875" style="4" customWidth="1"/>
    <col min="3" max="3" width="3.42578125" style="4" customWidth="1"/>
    <col min="4" max="4" width="37" style="4" customWidth="1"/>
    <col min="5" max="5" width="10" style="4" customWidth="1"/>
    <col min="6" max="6" width="9.140625" style="93" customWidth="1"/>
    <col min="7" max="7" width="8.7109375" style="4" customWidth="1"/>
    <col min="8" max="8" width="8.140625" style="4" customWidth="1"/>
    <col min="9" max="9" width="8.5703125" style="170" customWidth="1"/>
    <col min="10" max="11" width="10.5703125" style="4" customWidth="1"/>
    <col min="12" max="12" width="23.85546875" style="4" customWidth="1"/>
    <col min="13" max="13" width="7.5703125" style="4" customWidth="1"/>
    <col min="14" max="14" width="7.42578125" style="4" customWidth="1"/>
    <col min="15" max="15" width="8" style="4" customWidth="1"/>
    <col min="16" max="23" width="11.5703125" style="4"/>
    <col min="24" max="24" width="6" style="4" customWidth="1"/>
    <col min="25" max="16384" width="11.5703125" style="4"/>
  </cols>
  <sheetData>
    <row r="1" spans="1:15">
      <c r="L1" s="307" t="s">
        <v>192</v>
      </c>
      <c r="M1" s="307"/>
      <c r="N1" s="307"/>
      <c r="O1" s="307"/>
    </row>
    <row r="2" spans="1:15">
      <c r="L2" s="307" t="s">
        <v>193</v>
      </c>
      <c r="M2" s="307"/>
      <c r="N2" s="307"/>
      <c r="O2" s="307"/>
    </row>
    <row r="3" spans="1:15">
      <c r="L3" s="307" t="s">
        <v>194</v>
      </c>
      <c r="M3" s="307"/>
      <c r="N3" s="307"/>
      <c r="O3" s="307"/>
    </row>
    <row r="4" spans="1:15">
      <c r="L4" s="307" t="s">
        <v>195</v>
      </c>
      <c r="M4" s="307"/>
      <c r="N4" s="307"/>
      <c r="O4" s="307"/>
    </row>
    <row r="5" spans="1:15" s="5" customFormat="1" ht="15.75" customHeight="1">
      <c r="F5" s="83"/>
      <c r="I5" s="171"/>
      <c r="L5" s="307" t="s">
        <v>198</v>
      </c>
      <c r="M5" s="307"/>
      <c r="N5" s="307"/>
      <c r="O5" s="307"/>
    </row>
    <row r="6" spans="1:15" s="5" customFormat="1" ht="15.75" customHeight="1">
      <c r="F6" s="83"/>
      <c r="I6" s="171"/>
      <c r="L6" s="326"/>
      <c r="M6" s="326"/>
      <c r="N6" s="326"/>
      <c r="O6" s="326"/>
    </row>
    <row r="7" spans="1:15" s="5" customFormat="1" ht="16.899999999999999" customHeight="1">
      <c r="A7" s="312" t="s">
        <v>157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</row>
    <row r="8" spans="1:15" s="5" customFormat="1" ht="15" customHeight="1">
      <c r="A8" s="312" t="s">
        <v>0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</row>
    <row r="9" spans="1:15" s="5" customFormat="1" ht="18" customHeight="1">
      <c r="F9" s="83"/>
      <c r="I9" s="171"/>
      <c r="M9" s="313" t="s">
        <v>68</v>
      </c>
      <c r="N9" s="313"/>
      <c r="O9" s="313"/>
    </row>
    <row r="10" spans="1:15" s="5" customFormat="1" ht="34.5" customHeight="1">
      <c r="A10" s="314" t="s">
        <v>1</v>
      </c>
      <c r="B10" s="314" t="s">
        <v>2</v>
      </c>
      <c r="C10" s="314" t="s">
        <v>3</v>
      </c>
      <c r="D10" s="315" t="s">
        <v>4</v>
      </c>
      <c r="E10" s="309" t="s">
        <v>5</v>
      </c>
      <c r="F10" s="327" t="s">
        <v>6</v>
      </c>
      <c r="G10" s="316" t="s">
        <v>103</v>
      </c>
      <c r="H10" s="316" t="s">
        <v>104</v>
      </c>
      <c r="I10" s="323" t="s">
        <v>89</v>
      </c>
      <c r="J10" s="309" t="s">
        <v>66</v>
      </c>
      <c r="K10" s="309" t="s">
        <v>78</v>
      </c>
      <c r="L10" s="328" t="s">
        <v>7</v>
      </c>
      <c r="M10" s="328"/>
      <c r="N10" s="328"/>
      <c r="O10" s="328"/>
    </row>
    <row r="11" spans="1:15" s="5" customFormat="1" ht="15" customHeight="1">
      <c r="A11" s="314"/>
      <c r="B11" s="314"/>
      <c r="C11" s="314"/>
      <c r="D11" s="315"/>
      <c r="E11" s="309"/>
      <c r="F11" s="327"/>
      <c r="G11" s="317"/>
      <c r="H11" s="317"/>
      <c r="I11" s="324"/>
      <c r="J11" s="309"/>
      <c r="K11" s="309"/>
      <c r="L11" s="330" t="s">
        <v>9</v>
      </c>
      <c r="M11" s="328" t="s">
        <v>10</v>
      </c>
      <c r="N11" s="328"/>
      <c r="O11" s="328"/>
    </row>
    <row r="12" spans="1:15" s="5" customFormat="1" ht="125.25" customHeight="1">
      <c r="A12" s="314"/>
      <c r="B12" s="314"/>
      <c r="C12" s="314"/>
      <c r="D12" s="315"/>
      <c r="E12" s="309"/>
      <c r="F12" s="327"/>
      <c r="G12" s="318"/>
      <c r="H12" s="318"/>
      <c r="I12" s="325"/>
      <c r="J12" s="309"/>
      <c r="K12" s="309"/>
      <c r="L12" s="330"/>
      <c r="M12" s="8" t="s">
        <v>59</v>
      </c>
      <c r="N12" s="8" t="s">
        <v>67</v>
      </c>
      <c r="O12" s="8" t="s">
        <v>77</v>
      </c>
    </row>
    <row r="13" spans="1:15" s="5" customFormat="1" ht="21" customHeight="1">
      <c r="A13" s="308" t="s">
        <v>163</v>
      </c>
      <c r="B13" s="308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</row>
    <row r="14" spans="1:15" s="5" customFormat="1" ht="16.5" customHeight="1">
      <c r="A14" s="310" t="s">
        <v>11</v>
      </c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</row>
    <row r="15" spans="1:15" s="5" customFormat="1" ht="16.5" customHeight="1">
      <c r="A15" s="9" t="s">
        <v>12</v>
      </c>
      <c r="B15" s="331" t="s">
        <v>13</v>
      </c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</row>
    <row r="16" spans="1:15" s="5" customFormat="1" ht="21.75" customHeight="1">
      <c r="A16" s="10" t="s">
        <v>12</v>
      </c>
      <c r="B16" s="11" t="s">
        <v>12</v>
      </c>
      <c r="C16" s="329" t="s">
        <v>14</v>
      </c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</row>
    <row r="17" spans="1:15" s="5" customFormat="1" ht="27.75" customHeight="1">
      <c r="A17" s="245" t="s">
        <v>12</v>
      </c>
      <c r="B17" s="232" t="s">
        <v>12</v>
      </c>
      <c r="C17" s="248" t="s">
        <v>12</v>
      </c>
      <c r="D17" s="273" t="s">
        <v>15</v>
      </c>
      <c r="E17" s="332" t="s">
        <v>111</v>
      </c>
      <c r="F17" s="84" t="s">
        <v>16</v>
      </c>
      <c r="G17" s="12">
        <v>64.900000000000006</v>
      </c>
      <c r="H17" s="14">
        <v>438.7</v>
      </c>
      <c r="I17" s="172">
        <v>71.3</v>
      </c>
      <c r="J17" s="14">
        <v>500</v>
      </c>
      <c r="K17" s="15">
        <v>500</v>
      </c>
      <c r="L17" s="42" t="s">
        <v>17</v>
      </c>
      <c r="M17" s="123">
        <v>40</v>
      </c>
      <c r="N17" s="38">
        <v>40</v>
      </c>
      <c r="O17" s="38">
        <v>40</v>
      </c>
    </row>
    <row r="18" spans="1:15" s="5" customFormat="1" ht="27.75" customHeight="1">
      <c r="A18" s="245"/>
      <c r="B18" s="232"/>
      <c r="C18" s="248"/>
      <c r="D18" s="273"/>
      <c r="E18" s="332"/>
      <c r="F18" s="129" t="s">
        <v>171</v>
      </c>
      <c r="G18" s="130"/>
      <c r="H18" s="131"/>
      <c r="I18" s="141">
        <v>30</v>
      </c>
      <c r="J18" s="128"/>
      <c r="K18" s="15"/>
      <c r="L18" s="134"/>
      <c r="M18" s="135"/>
      <c r="N18" s="136"/>
      <c r="O18" s="137"/>
    </row>
    <row r="19" spans="1:15" s="5" customFormat="1" ht="20.25" customHeight="1">
      <c r="A19" s="245"/>
      <c r="B19" s="232"/>
      <c r="C19" s="248"/>
      <c r="D19" s="273"/>
      <c r="E19" s="332"/>
      <c r="F19" s="85" t="s">
        <v>8</v>
      </c>
      <c r="G19" s="50">
        <f>SUM(G17:G18)</f>
        <v>64.900000000000006</v>
      </c>
      <c r="H19" s="50">
        <f t="shared" ref="H19:K19" si="0">SUM(H17:H18)</f>
        <v>438.7</v>
      </c>
      <c r="I19" s="50">
        <f t="shared" si="0"/>
        <v>101.3</v>
      </c>
      <c r="J19" s="50">
        <f t="shared" si="0"/>
        <v>500</v>
      </c>
      <c r="K19" s="50">
        <f t="shared" si="0"/>
        <v>500</v>
      </c>
      <c r="L19" s="337"/>
      <c r="M19" s="338"/>
      <c r="N19" s="338"/>
      <c r="O19" s="339"/>
    </row>
    <row r="20" spans="1:15" s="5" customFormat="1" ht="23.25" customHeight="1">
      <c r="A20" s="245" t="s">
        <v>12</v>
      </c>
      <c r="B20" s="232" t="s">
        <v>12</v>
      </c>
      <c r="C20" s="248" t="s">
        <v>18</v>
      </c>
      <c r="D20" s="273" t="s">
        <v>19</v>
      </c>
      <c r="E20" s="332" t="s">
        <v>111</v>
      </c>
      <c r="F20" s="343" t="s">
        <v>16</v>
      </c>
      <c r="G20" s="319">
        <v>12.7</v>
      </c>
      <c r="H20" s="335">
        <v>14.2</v>
      </c>
      <c r="I20" s="334">
        <v>14.2</v>
      </c>
      <c r="J20" s="335">
        <v>14.2</v>
      </c>
      <c r="K20" s="335">
        <v>14.2</v>
      </c>
      <c r="L20" s="341" t="s">
        <v>20</v>
      </c>
      <c r="M20" s="340">
        <v>11</v>
      </c>
      <c r="N20" s="282">
        <v>11</v>
      </c>
      <c r="O20" s="282">
        <v>11</v>
      </c>
    </row>
    <row r="21" spans="1:15" s="5" customFormat="1" ht="7.5" customHeight="1">
      <c r="A21" s="245"/>
      <c r="B21" s="232"/>
      <c r="C21" s="248"/>
      <c r="D21" s="273"/>
      <c r="E21" s="332"/>
      <c r="F21" s="343"/>
      <c r="G21" s="320"/>
      <c r="H21" s="335"/>
      <c r="I21" s="334"/>
      <c r="J21" s="335"/>
      <c r="K21" s="335"/>
      <c r="L21" s="341"/>
      <c r="M21" s="340"/>
      <c r="N21" s="340"/>
      <c r="O21" s="340"/>
    </row>
    <row r="22" spans="1:15" s="5" customFormat="1" ht="26.25" customHeight="1">
      <c r="A22" s="245"/>
      <c r="B22" s="232"/>
      <c r="C22" s="248"/>
      <c r="D22" s="273"/>
      <c r="E22" s="332"/>
      <c r="F22" s="86" t="s">
        <v>8</v>
      </c>
      <c r="G22" s="50">
        <f>SUM(G20:G21)</f>
        <v>12.7</v>
      </c>
      <c r="H22" s="50">
        <f t="shared" ref="H22:K22" si="1">SUM(H20:H21)</f>
        <v>14.2</v>
      </c>
      <c r="I22" s="50">
        <f t="shared" si="1"/>
        <v>14.2</v>
      </c>
      <c r="J22" s="50">
        <f t="shared" si="1"/>
        <v>14.2</v>
      </c>
      <c r="K22" s="50">
        <f t="shared" si="1"/>
        <v>14.2</v>
      </c>
      <c r="L22" s="333"/>
      <c r="M22" s="333"/>
      <c r="N22" s="333"/>
      <c r="O22" s="333"/>
    </row>
    <row r="23" spans="1:15" s="5" customFormat="1" ht="36" customHeight="1">
      <c r="A23" s="245" t="s">
        <v>12</v>
      </c>
      <c r="B23" s="232" t="s">
        <v>12</v>
      </c>
      <c r="C23" s="248" t="s">
        <v>21</v>
      </c>
      <c r="D23" s="273" t="s">
        <v>22</v>
      </c>
      <c r="E23" s="342" t="s">
        <v>181</v>
      </c>
      <c r="F23" s="139" t="s">
        <v>16</v>
      </c>
      <c r="G23" s="141">
        <v>150.80000000000001</v>
      </c>
      <c r="H23" s="141">
        <v>283.5</v>
      </c>
      <c r="I23" s="57">
        <v>196.1</v>
      </c>
      <c r="J23" s="138">
        <v>300</v>
      </c>
      <c r="K23" s="140">
        <v>300</v>
      </c>
      <c r="L23" s="151" t="s">
        <v>23</v>
      </c>
      <c r="M23" s="152">
        <v>20</v>
      </c>
      <c r="N23" s="152">
        <v>20</v>
      </c>
      <c r="O23" s="152">
        <v>20</v>
      </c>
    </row>
    <row r="24" spans="1:15" s="5" customFormat="1" ht="33" customHeight="1">
      <c r="A24" s="245"/>
      <c r="B24" s="232"/>
      <c r="C24" s="248"/>
      <c r="D24" s="273"/>
      <c r="E24" s="342"/>
      <c r="F24" s="118" t="s">
        <v>171</v>
      </c>
      <c r="G24" s="124"/>
      <c r="H24" s="117"/>
      <c r="I24" s="141">
        <v>25.1</v>
      </c>
      <c r="J24" s="121"/>
      <c r="K24" s="122"/>
      <c r="L24" s="153" t="s">
        <v>172</v>
      </c>
      <c r="M24" s="154">
        <v>6</v>
      </c>
      <c r="N24" s="153"/>
      <c r="O24" s="154"/>
    </row>
    <row r="25" spans="1:15" s="5" customFormat="1" ht="29.25" customHeight="1">
      <c r="A25" s="245"/>
      <c r="B25" s="232"/>
      <c r="C25" s="248"/>
      <c r="D25" s="273"/>
      <c r="E25" s="342"/>
      <c r="F25" s="86" t="s">
        <v>8</v>
      </c>
      <c r="G25" s="50">
        <f>SUM(G23:G24)</f>
        <v>150.80000000000001</v>
      </c>
      <c r="H25" s="50">
        <f>SUM(H23:H24)</f>
        <v>283.5</v>
      </c>
      <c r="I25" s="50">
        <f>SUM(I23:I24)</f>
        <v>221.2</v>
      </c>
      <c r="J25" s="50">
        <f>SUM(J23:J24)</f>
        <v>300</v>
      </c>
      <c r="K25" s="50">
        <f>SUM(K23:K24)</f>
        <v>300</v>
      </c>
      <c r="L25" s="336"/>
      <c r="M25" s="336"/>
      <c r="N25" s="336"/>
      <c r="O25" s="336"/>
    </row>
    <row r="26" spans="1:15" s="5" customFormat="1" ht="27" customHeight="1">
      <c r="A26" s="245" t="s">
        <v>12</v>
      </c>
      <c r="B26" s="232" t="s">
        <v>12</v>
      </c>
      <c r="C26" s="248" t="s">
        <v>37</v>
      </c>
      <c r="D26" s="273" t="s">
        <v>60</v>
      </c>
      <c r="E26" s="332" t="s">
        <v>111</v>
      </c>
      <c r="F26" s="87" t="s">
        <v>16</v>
      </c>
      <c r="G26" s="13">
        <v>14</v>
      </c>
      <c r="H26" s="13">
        <v>17</v>
      </c>
      <c r="I26" s="29">
        <v>17</v>
      </c>
      <c r="J26" s="13">
        <v>17</v>
      </c>
      <c r="K26" s="17">
        <v>17</v>
      </c>
      <c r="L26" s="40" t="s">
        <v>65</v>
      </c>
      <c r="M26" s="41" t="s">
        <v>79</v>
      </c>
      <c r="N26" s="41" t="s">
        <v>79</v>
      </c>
      <c r="O26" s="41" t="s">
        <v>79</v>
      </c>
    </row>
    <row r="27" spans="1:15" s="5" customFormat="1" ht="27.75" customHeight="1">
      <c r="A27" s="245"/>
      <c r="B27" s="232"/>
      <c r="C27" s="248"/>
      <c r="D27" s="273"/>
      <c r="E27" s="332"/>
      <c r="F27" s="86" t="s">
        <v>8</v>
      </c>
      <c r="G27" s="50">
        <f>SUM(G26:G26)</f>
        <v>14</v>
      </c>
      <c r="H27" s="50">
        <f>SUM(H26:H26)</f>
        <v>17</v>
      </c>
      <c r="I27" s="50">
        <f>SUM(I26:I26)</f>
        <v>17</v>
      </c>
      <c r="J27" s="50">
        <f>SUM(J26:J26)</f>
        <v>17</v>
      </c>
      <c r="K27" s="50">
        <f>SUM(K26:K26)</f>
        <v>17</v>
      </c>
      <c r="L27" s="336"/>
      <c r="M27" s="336"/>
      <c r="N27" s="336"/>
      <c r="O27" s="336"/>
    </row>
    <row r="28" spans="1:15" s="5" customFormat="1" ht="20.25" customHeight="1">
      <c r="A28" s="245" t="s">
        <v>12</v>
      </c>
      <c r="B28" s="232" t="s">
        <v>12</v>
      </c>
      <c r="C28" s="248" t="s">
        <v>74</v>
      </c>
      <c r="D28" s="273" t="s">
        <v>173</v>
      </c>
      <c r="E28" s="332" t="s">
        <v>111</v>
      </c>
      <c r="F28" s="87" t="s">
        <v>16</v>
      </c>
      <c r="G28" s="13">
        <v>5</v>
      </c>
      <c r="H28" s="13">
        <v>15</v>
      </c>
      <c r="I28" s="29">
        <v>10</v>
      </c>
      <c r="J28" s="17">
        <v>15</v>
      </c>
      <c r="K28" s="17">
        <v>15</v>
      </c>
      <c r="L28" s="419" t="s">
        <v>75</v>
      </c>
      <c r="M28" s="394">
        <v>5</v>
      </c>
      <c r="N28" s="394">
        <v>5</v>
      </c>
      <c r="O28" s="394">
        <v>5</v>
      </c>
    </row>
    <row r="29" spans="1:15" s="5" customFormat="1" ht="21.75" customHeight="1">
      <c r="A29" s="245"/>
      <c r="B29" s="232"/>
      <c r="C29" s="248"/>
      <c r="D29" s="273"/>
      <c r="E29" s="332"/>
      <c r="F29" s="87" t="s">
        <v>61</v>
      </c>
      <c r="G29" s="13">
        <v>10</v>
      </c>
      <c r="H29" s="13"/>
      <c r="I29" s="29"/>
      <c r="J29" s="17"/>
      <c r="K29" s="17"/>
      <c r="L29" s="420"/>
      <c r="M29" s="395"/>
      <c r="N29" s="395"/>
      <c r="O29" s="395"/>
    </row>
    <row r="30" spans="1:15" s="5" customFormat="1" ht="24.75" customHeight="1">
      <c r="A30" s="245"/>
      <c r="B30" s="232"/>
      <c r="C30" s="248"/>
      <c r="D30" s="273"/>
      <c r="E30" s="332"/>
      <c r="F30" s="86" t="s">
        <v>8</v>
      </c>
      <c r="G30" s="51">
        <f>SUM(G28:G29)</f>
        <v>15</v>
      </c>
      <c r="H30" s="51">
        <f>SUM(H28:H29)</f>
        <v>15</v>
      </c>
      <c r="I30" s="51">
        <f>SUM(I28:I29)</f>
        <v>10</v>
      </c>
      <c r="J30" s="51">
        <f>SUM(J28:J29)</f>
        <v>15</v>
      </c>
      <c r="K30" s="51">
        <f>SUM(K28:K29)</f>
        <v>15</v>
      </c>
      <c r="L30" s="333"/>
      <c r="M30" s="333"/>
      <c r="N30" s="333"/>
      <c r="O30" s="333"/>
    </row>
    <row r="31" spans="1:15" s="5" customFormat="1" ht="22.5" customHeight="1">
      <c r="A31" s="10" t="s">
        <v>12</v>
      </c>
      <c r="B31" s="11" t="s">
        <v>12</v>
      </c>
      <c r="C31" s="306" t="s">
        <v>24</v>
      </c>
      <c r="D31" s="306"/>
      <c r="E31" s="306"/>
      <c r="F31" s="306"/>
      <c r="G31" s="18">
        <f>SUM(G19+G22+G25+G27+G30)</f>
        <v>257.40000000000003</v>
      </c>
      <c r="H31" s="18">
        <f>SUM(H19+H22+H25+H27+H30)</f>
        <v>768.4</v>
      </c>
      <c r="I31" s="18">
        <f>SUM(I19+I22+I25+I27+I30)</f>
        <v>363.7</v>
      </c>
      <c r="J31" s="18">
        <f>SUM(J19+J22+J25+J27+J30)</f>
        <v>846.2</v>
      </c>
      <c r="K31" s="18">
        <f>SUM(K19+K22+K25+K27+K30)</f>
        <v>846.2</v>
      </c>
      <c r="L31" s="408"/>
      <c r="M31" s="408"/>
      <c r="N31" s="408"/>
      <c r="O31" s="408"/>
    </row>
    <row r="32" spans="1:15" s="5" customFormat="1" ht="18" customHeight="1">
      <c r="A32" s="10" t="s">
        <v>12</v>
      </c>
      <c r="B32" s="11" t="s">
        <v>18</v>
      </c>
      <c r="C32" s="311" t="s">
        <v>25</v>
      </c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1"/>
      <c r="O32" s="311"/>
    </row>
    <row r="33" spans="1:15" s="5" customFormat="1" ht="12.75" customHeight="1">
      <c r="A33" s="264" t="s">
        <v>12</v>
      </c>
      <c r="B33" s="266" t="s">
        <v>18</v>
      </c>
      <c r="C33" s="300" t="s">
        <v>12</v>
      </c>
      <c r="D33" s="345" t="s">
        <v>26</v>
      </c>
      <c r="E33" s="348" t="s">
        <v>127</v>
      </c>
      <c r="F33" s="351" t="s">
        <v>16</v>
      </c>
      <c r="G33" s="319">
        <v>34.700000000000003</v>
      </c>
      <c r="H33" s="319">
        <v>39.1</v>
      </c>
      <c r="I33" s="321">
        <v>38.5</v>
      </c>
      <c r="J33" s="319">
        <v>45</v>
      </c>
      <c r="K33" s="319">
        <v>45</v>
      </c>
      <c r="L33" s="392" t="s">
        <v>27</v>
      </c>
      <c r="M33" s="415">
        <v>16</v>
      </c>
      <c r="N33" s="417">
        <v>16</v>
      </c>
      <c r="O33" s="390">
        <v>16</v>
      </c>
    </row>
    <row r="34" spans="1:15" s="5" customFormat="1" ht="14.25" customHeight="1">
      <c r="A34" s="291"/>
      <c r="B34" s="292"/>
      <c r="C34" s="344"/>
      <c r="D34" s="346"/>
      <c r="E34" s="349"/>
      <c r="F34" s="352"/>
      <c r="G34" s="320"/>
      <c r="H34" s="320"/>
      <c r="I34" s="322"/>
      <c r="J34" s="320"/>
      <c r="K34" s="320"/>
      <c r="L34" s="393"/>
      <c r="M34" s="416"/>
      <c r="N34" s="418"/>
      <c r="O34" s="391"/>
    </row>
    <row r="35" spans="1:15" s="5" customFormat="1" ht="34.5" customHeight="1">
      <c r="A35" s="265"/>
      <c r="B35" s="267"/>
      <c r="C35" s="301"/>
      <c r="D35" s="347"/>
      <c r="E35" s="350"/>
      <c r="F35" s="88" t="s">
        <v>8</v>
      </c>
      <c r="G35" s="52">
        <f>SUM(G33:G34)</f>
        <v>34.700000000000003</v>
      </c>
      <c r="H35" s="52">
        <f>SUM(H33:H34)</f>
        <v>39.1</v>
      </c>
      <c r="I35" s="52">
        <f>SUM(I33:I34)</f>
        <v>38.5</v>
      </c>
      <c r="J35" s="52">
        <f>SUM(J33:J34)</f>
        <v>45</v>
      </c>
      <c r="K35" s="52">
        <f>SUM(K33:K34)</f>
        <v>45</v>
      </c>
      <c r="L35" s="191"/>
      <c r="M35" s="192"/>
      <c r="N35" s="192"/>
      <c r="O35" s="193"/>
    </row>
    <row r="36" spans="1:15" s="5" customFormat="1" ht="55.5" customHeight="1">
      <c r="A36" s="264" t="s">
        <v>12</v>
      </c>
      <c r="B36" s="266" t="s">
        <v>18</v>
      </c>
      <c r="C36" s="300" t="s">
        <v>18</v>
      </c>
      <c r="D36" s="302" t="s">
        <v>185</v>
      </c>
      <c r="E36" s="405" t="s">
        <v>196</v>
      </c>
      <c r="F36" s="157" t="s">
        <v>16</v>
      </c>
      <c r="G36" s="141"/>
      <c r="H36" s="155">
        <v>36.5</v>
      </c>
      <c r="I36" s="141">
        <v>26.5</v>
      </c>
      <c r="J36" s="29">
        <v>42</v>
      </c>
      <c r="K36" s="29">
        <v>45</v>
      </c>
      <c r="L36" s="159" t="s">
        <v>142</v>
      </c>
      <c r="M36" s="158" t="s">
        <v>134</v>
      </c>
      <c r="N36" s="158" t="s">
        <v>135</v>
      </c>
      <c r="O36" s="158" t="s">
        <v>141</v>
      </c>
    </row>
    <row r="37" spans="1:15" s="5" customFormat="1" ht="25.5" customHeight="1">
      <c r="A37" s="265"/>
      <c r="B37" s="267"/>
      <c r="C37" s="301"/>
      <c r="D37" s="303"/>
      <c r="E37" s="406"/>
      <c r="F37" s="88" t="s">
        <v>8</v>
      </c>
      <c r="G37" s="52">
        <f>SUM(G36:G36)</f>
        <v>0</v>
      </c>
      <c r="H37" s="52">
        <f>SUM(H36:H36)</f>
        <v>36.5</v>
      </c>
      <c r="I37" s="52">
        <f>SUM(I36:I36)</f>
        <v>26.5</v>
      </c>
      <c r="J37" s="52">
        <f>SUM(J36:J36)</f>
        <v>42</v>
      </c>
      <c r="K37" s="52">
        <f>SUM(K36:K36)</f>
        <v>45</v>
      </c>
      <c r="L37" s="191"/>
      <c r="M37" s="192"/>
      <c r="N37" s="192"/>
      <c r="O37" s="193"/>
    </row>
    <row r="38" spans="1:15" s="5" customFormat="1" ht="32.25" customHeight="1">
      <c r="A38" s="264" t="s">
        <v>12</v>
      </c>
      <c r="B38" s="266" t="s">
        <v>18</v>
      </c>
      <c r="C38" s="300" t="s">
        <v>39</v>
      </c>
      <c r="D38" s="302" t="s">
        <v>128</v>
      </c>
      <c r="E38" s="304" t="s">
        <v>133</v>
      </c>
      <c r="F38" s="160" t="s">
        <v>16</v>
      </c>
      <c r="G38" s="161"/>
      <c r="H38" s="162">
        <v>6</v>
      </c>
      <c r="I38" s="174">
        <v>6</v>
      </c>
      <c r="J38" s="161">
        <v>8</v>
      </c>
      <c r="K38" s="161">
        <v>10</v>
      </c>
      <c r="L38" s="163" t="s">
        <v>137</v>
      </c>
      <c r="M38" s="163" t="s">
        <v>136</v>
      </c>
      <c r="N38" s="163" t="s">
        <v>138</v>
      </c>
      <c r="O38" s="163" t="s">
        <v>139</v>
      </c>
    </row>
    <row r="39" spans="1:15" s="5" customFormat="1" ht="27" customHeight="1">
      <c r="A39" s="265"/>
      <c r="B39" s="267"/>
      <c r="C39" s="301"/>
      <c r="D39" s="303"/>
      <c r="E39" s="305"/>
      <c r="F39" s="88" t="s">
        <v>8</v>
      </c>
      <c r="G39" s="52">
        <f>SUM(G38:G38)</f>
        <v>0</v>
      </c>
      <c r="H39" s="52">
        <f>SUM(H38:H38)</f>
        <v>6</v>
      </c>
      <c r="I39" s="52">
        <f>SUM(I38:I38)</f>
        <v>6</v>
      </c>
      <c r="J39" s="52">
        <f>SUM(J38:J38)</f>
        <v>8</v>
      </c>
      <c r="K39" s="52">
        <f>SUM(K38:K38)</f>
        <v>10</v>
      </c>
      <c r="L39" s="191"/>
      <c r="M39" s="192"/>
      <c r="N39" s="192"/>
      <c r="O39" s="193"/>
    </row>
    <row r="40" spans="1:15" s="5" customFormat="1" ht="21.75" customHeight="1">
      <c r="A40" s="264" t="s">
        <v>12</v>
      </c>
      <c r="B40" s="266" t="s">
        <v>18</v>
      </c>
      <c r="C40" s="268" t="s">
        <v>21</v>
      </c>
      <c r="D40" s="294" t="s">
        <v>184</v>
      </c>
      <c r="E40" s="297" t="s">
        <v>196</v>
      </c>
      <c r="F40" s="194" t="s">
        <v>61</v>
      </c>
      <c r="G40" s="197"/>
      <c r="H40" s="200">
        <v>102</v>
      </c>
      <c r="I40" s="197">
        <v>102</v>
      </c>
      <c r="J40" s="197"/>
      <c r="K40" s="197"/>
      <c r="L40" s="164" t="s">
        <v>186</v>
      </c>
      <c r="M40" s="166">
        <v>20</v>
      </c>
      <c r="N40" s="166"/>
      <c r="O40" s="166"/>
    </row>
    <row r="41" spans="1:15" s="5" customFormat="1" ht="19.5" customHeight="1">
      <c r="A41" s="291"/>
      <c r="B41" s="292"/>
      <c r="C41" s="293"/>
      <c r="D41" s="295"/>
      <c r="E41" s="298"/>
      <c r="F41" s="195"/>
      <c r="G41" s="198"/>
      <c r="H41" s="201"/>
      <c r="I41" s="198"/>
      <c r="J41" s="198"/>
      <c r="K41" s="198"/>
      <c r="L41" s="165" t="s">
        <v>187</v>
      </c>
      <c r="M41" s="152">
        <v>1000</v>
      </c>
      <c r="N41" s="152"/>
      <c r="O41" s="152"/>
    </row>
    <row r="42" spans="1:15" s="5" customFormat="1" ht="18" customHeight="1">
      <c r="A42" s="291"/>
      <c r="B42" s="292"/>
      <c r="C42" s="293"/>
      <c r="D42" s="295"/>
      <c r="E42" s="298"/>
      <c r="F42" s="196"/>
      <c r="G42" s="199"/>
      <c r="H42" s="202"/>
      <c r="I42" s="199"/>
      <c r="J42" s="199"/>
      <c r="K42" s="199"/>
      <c r="L42" s="165" t="s">
        <v>188</v>
      </c>
      <c r="M42" s="152">
        <v>8</v>
      </c>
      <c r="N42" s="152"/>
      <c r="O42" s="152"/>
    </row>
    <row r="43" spans="1:15" s="5" customFormat="1" ht="27" customHeight="1">
      <c r="A43" s="265"/>
      <c r="B43" s="267"/>
      <c r="C43" s="269"/>
      <c r="D43" s="296"/>
      <c r="E43" s="299"/>
      <c r="F43" s="88" t="s">
        <v>8</v>
      </c>
      <c r="G43" s="52">
        <f>SUM(G40:G40)</f>
        <v>0</v>
      </c>
      <c r="H43" s="52">
        <f>SUM(H40:H40)</f>
        <v>102</v>
      </c>
      <c r="I43" s="52">
        <f>SUM(I40:I40)</f>
        <v>102</v>
      </c>
      <c r="J43" s="52">
        <f>SUM(J40:J40)</f>
        <v>0</v>
      </c>
      <c r="K43" s="52">
        <f>SUM(K40:K40)</f>
        <v>0</v>
      </c>
      <c r="L43" s="191"/>
      <c r="M43" s="192"/>
      <c r="N43" s="192"/>
      <c r="O43" s="193"/>
    </row>
    <row r="44" spans="1:15" s="5" customFormat="1" ht="20.25" customHeight="1">
      <c r="A44" s="10" t="s">
        <v>12</v>
      </c>
      <c r="B44" s="11" t="s">
        <v>18</v>
      </c>
      <c r="C44" s="306" t="s">
        <v>24</v>
      </c>
      <c r="D44" s="306"/>
      <c r="E44" s="306"/>
      <c r="F44" s="306"/>
      <c r="G44" s="19">
        <f>G35+G37+G39+G40</f>
        <v>34.700000000000003</v>
      </c>
      <c r="H44" s="19">
        <f t="shared" ref="H44:K44" si="2">H35+H37+H39+H40</f>
        <v>183.6</v>
      </c>
      <c r="I44" s="19">
        <f t="shared" si="2"/>
        <v>173</v>
      </c>
      <c r="J44" s="19">
        <f t="shared" si="2"/>
        <v>95</v>
      </c>
      <c r="K44" s="19">
        <f t="shared" si="2"/>
        <v>100</v>
      </c>
      <c r="L44" s="408"/>
      <c r="M44" s="408"/>
      <c r="N44" s="408"/>
      <c r="O44" s="408"/>
    </row>
    <row r="45" spans="1:15" s="5" customFormat="1" ht="25.5" customHeight="1">
      <c r="A45" s="10" t="s">
        <v>12</v>
      </c>
      <c r="B45" s="11" t="s">
        <v>21</v>
      </c>
      <c r="C45" s="214" t="s">
        <v>28</v>
      </c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</row>
    <row r="46" spans="1:15" s="5" customFormat="1" ht="31.5" customHeight="1">
      <c r="A46" s="245" t="s">
        <v>12</v>
      </c>
      <c r="B46" s="232" t="s">
        <v>21</v>
      </c>
      <c r="C46" s="404" t="s">
        <v>12</v>
      </c>
      <c r="D46" s="409" t="s">
        <v>29</v>
      </c>
      <c r="E46" s="332" t="s">
        <v>178</v>
      </c>
      <c r="F46" s="216" t="s">
        <v>16</v>
      </c>
      <c r="G46" s="218">
        <v>1953.9</v>
      </c>
      <c r="H46" s="206">
        <v>2252.1999999999998</v>
      </c>
      <c r="I46" s="220">
        <v>2244.1999999999998</v>
      </c>
      <c r="J46" s="206">
        <v>2197.9</v>
      </c>
      <c r="K46" s="206">
        <v>2235.6999999999998</v>
      </c>
      <c r="L46" s="133" t="s">
        <v>30</v>
      </c>
      <c r="M46" s="132" t="s">
        <v>80</v>
      </c>
      <c r="N46" s="132" t="s">
        <v>81</v>
      </c>
      <c r="O46" s="132" t="s">
        <v>82</v>
      </c>
    </row>
    <row r="47" spans="1:15" s="5" customFormat="1" ht="31.5" customHeight="1">
      <c r="A47" s="245"/>
      <c r="B47" s="232"/>
      <c r="C47" s="404"/>
      <c r="D47" s="409"/>
      <c r="E47" s="332"/>
      <c r="F47" s="217"/>
      <c r="G47" s="219"/>
      <c r="H47" s="207"/>
      <c r="I47" s="221"/>
      <c r="J47" s="207"/>
      <c r="K47" s="207"/>
      <c r="L47" s="133" t="s">
        <v>191</v>
      </c>
      <c r="M47" s="168">
        <v>1</v>
      </c>
      <c r="N47" s="150"/>
      <c r="O47" s="150"/>
    </row>
    <row r="48" spans="1:15" s="5" customFormat="1" ht="23.25" customHeight="1">
      <c r="A48" s="245"/>
      <c r="B48" s="232"/>
      <c r="C48" s="404"/>
      <c r="D48" s="409"/>
      <c r="E48" s="332"/>
      <c r="F48" s="148" t="s">
        <v>171</v>
      </c>
      <c r="G48" s="149"/>
      <c r="H48" s="147">
        <v>9.9</v>
      </c>
      <c r="I48" s="175">
        <v>9.9</v>
      </c>
      <c r="J48" s="147"/>
      <c r="K48" s="147"/>
      <c r="L48" s="133" t="s">
        <v>172</v>
      </c>
      <c r="M48" s="150">
        <v>6</v>
      </c>
      <c r="N48" s="150"/>
      <c r="O48" s="150"/>
    </row>
    <row r="49" spans="1:15" s="5" customFormat="1" ht="21" customHeight="1">
      <c r="A49" s="245"/>
      <c r="B49" s="232"/>
      <c r="C49" s="404"/>
      <c r="D49" s="409"/>
      <c r="E49" s="332"/>
      <c r="F49" s="410" t="s">
        <v>63</v>
      </c>
      <c r="G49" s="218">
        <v>83.8</v>
      </c>
      <c r="H49" s="400">
        <v>86.9</v>
      </c>
      <c r="I49" s="402">
        <v>87.4</v>
      </c>
      <c r="J49" s="206">
        <v>88</v>
      </c>
      <c r="K49" s="206">
        <v>90.8</v>
      </c>
      <c r="L49" s="208" t="s">
        <v>84</v>
      </c>
      <c r="M49" s="211" t="s">
        <v>85</v>
      </c>
      <c r="N49" s="211" t="s">
        <v>85</v>
      </c>
      <c r="O49" s="211" t="s">
        <v>86</v>
      </c>
    </row>
    <row r="50" spans="1:15" s="5" customFormat="1" ht="19.5" customHeight="1">
      <c r="A50" s="245"/>
      <c r="B50" s="232"/>
      <c r="C50" s="404"/>
      <c r="D50" s="409"/>
      <c r="E50" s="332"/>
      <c r="F50" s="411"/>
      <c r="G50" s="219"/>
      <c r="H50" s="401"/>
      <c r="I50" s="403"/>
      <c r="J50" s="207"/>
      <c r="K50" s="207"/>
      <c r="L50" s="209"/>
      <c r="M50" s="212"/>
      <c r="N50" s="212"/>
      <c r="O50" s="212"/>
    </row>
    <row r="51" spans="1:15" ht="28.5" customHeight="1">
      <c r="A51" s="245"/>
      <c r="B51" s="232"/>
      <c r="C51" s="404"/>
      <c r="D51" s="409"/>
      <c r="E51" s="332"/>
      <c r="F51" s="120" t="s">
        <v>165</v>
      </c>
      <c r="G51" s="20">
        <v>40.299999999999997</v>
      </c>
      <c r="H51" s="114">
        <v>52.4</v>
      </c>
      <c r="I51" s="176">
        <v>52.4</v>
      </c>
      <c r="J51" s="21"/>
      <c r="K51" s="21"/>
      <c r="L51" s="210"/>
      <c r="M51" s="213"/>
      <c r="N51" s="213"/>
      <c r="O51" s="213"/>
    </row>
    <row r="52" spans="1:15" ht="33" customHeight="1">
      <c r="A52" s="245"/>
      <c r="B52" s="232"/>
      <c r="C52" s="404"/>
      <c r="D52" s="409"/>
      <c r="E52" s="332"/>
      <c r="F52" s="89" t="s">
        <v>61</v>
      </c>
      <c r="G52" s="20">
        <v>91.8</v>
      </c>
      <c r="H52" s="22">
        <v>29.8</v>
      </c>
      <c r="I52" s="177">
        <v>29.8</v>
      </c>
      <c r="J52" s="21">
        <v>26.7</v>
      </c>
      <c r="K52" s="21">
        <v>27.5</v>
      </c>
      <c r="L52" s="39" t="s">
        <v>83</v>
      </c>
      <c r="M52" s="34" t="s">
        <v>100</v>
      </c>
      <c r="N52" s="34" t="s">
        <v>101</v>
      </c>
      <c r="O52" s="34" t="s">
        <v>102</v>
      </c>
    </row>
    <row r="53" spans="1:15" ht="31.5" customHeight="1">
      <c r="A53" s="245"/>
      <c r="B53" s="232"/>
      <c r="C53" s="404"/>
      <c r="D53" s="409"/>
      <c r="E53" s="332"/>
      <c r="F53" s="90" t="s">
        <v>8</v>
      </c>
      <c r="G53" s="52">
        <f>SUM(G46:G52)</f>
        <v>2169.8000000000002</v>
      </c>
      <c r="H53" s="52">
        <f t="shared" ref="H53:K53" si="3">SUM(H46:H52)</f>
        <v>2431.2000000000003</v>
      </c>
      <c r="I53" s="52">
        <f t="shared" si="3"/>
        <v>2423.7000000000003</v>
      </c>
      <c r="J53" s="52">
        <f t="shared" si="3"/>
        <v>2312.6</v>
      </c>
      <c r="K53" s="52">
        <f t="shared" si="3"/>
        <v>2354</v>
      </c>
      <c r="L53" s="412"/>
      <c r="M53" s="413"/>
      <c r="N53" s="413"/>
      <c r="O53" s="414"/>
    </row>
    <row r="54" spans="1:15" ht="34.5" customHeight="1">
      <c r="A54" s="245" t="s">
        <v>12</v>
      </c>
      <c r="B54" s="232" t="s">
        <v>21</v>
      </c>
      <c r="C54" s="248" t="s">
        <v>37</v>
      </c>
      <c r="D54" s="276" t="s">
        <v>174</v>
      </c>
      <c r="E54" s="277" t="s">
        <v>189</v>
      </c>
      <c r="F54" s="84" t="s">
        <v>167</v>
      </c>
      <c r="G54" s="14"/>
      <c r="H54" s="125">
        <v>33</v>
      </c>
      <c r="I54" s="141">
        <v>137.69999999999999</v>
      </c>
      <c r="J54" s="57">
        <v>12.8</v>
      </c>
      <c r="K54" s="57"/>
      <c r="L54" s="289" t="s">
        <v>132</v>
      </c>
      <c r="M54" s="283"/>
      <c r="N54" s="285">
        <v>1</v>
      </c>
      <c r="O54" s="287"/>
    </row>
    <row r="55" spans="1:15" ht="47.25" customHeight="1">
      <c r="A55" s="245"/>
      <c r="B55" s="232"/>
      <c r="C55" s="248"/>
      <c r="D55" s="276"/>
      <c r="E55" s="278"/>
      <c r="F55" s="84" t="s">
        <v>35</v>
      </c>
      <c r="G55" s="49"/>
      <c r="H55" s="126">
        <v>105</v>
      </c>
      <c r="I55" s="174"/>
      <c r="J55" s="56">
        <v>72.3</v>
      </c>
      <c r="K55" s="56"/>
      <c r="L55" s="290"/>
      <c r="M55" s="284"/>
      <c r="N55" s="286"/>
      <c r="O55" s="288"/>
    </row>
    <row r="56" spans="1:15" ht="24.75" customHeight="1">
      <c r="A56" s="245"/>
      <c r="B56" s="232"/>
      <c r="C56" s="248"/>
      <c r="D56" s="276"/>
      <c r="E56" s="279"/>
      <c r="F56" s="85" t="s">
        <v>8</v>
      </c>
      <c r="G56" s="52">
        <f>SUM(G54:G55)</f>
        <v>0</v>
      </c>
      <c r="H56" s="52">
        <f>SUM(H54:H55)</f>
        <v>138</v>
      </c>
      <c r="I56" s="52">
        <f>SUM(I54:I55)</f>
        <v>137.69999999999999</v>
      </c>
      <c r="J56" s="52">
        <f>SUM(J54:J55)</f>
        <v>85.1</v>
      </c>
      <c r="K56" s="52">
        <f>SUM(K54:K55)</f>
        <v>0</v>
      </c>
      <c r="L56" s="222"/>
      <c r="M56" s="223"/>
      <c r="N56" s="223"/>
      <c r="O56" s="224"/>
    </row>
    <row r="57" spans="1:15" ht="21" customHeight="1">
      <c r="A57" s="10" t="s">
        <v>12</v>
      </c>
      <c r="B57" s="11" t="s">
        <v>21</v>
      </c>
      <c r="C57" s="215" t="s">
        <v>24</v>
      </c>
      <c r="D57" s="215"/>
      <c r="E57" s="215"/>
      <c r="F57" s="215"/>
      <c r="G57" s="19">
        <f>SUM(G53+G56)</f>
        <v>2169.8000000000002</v>
      </c>
      <c r="H57" s="19">
        <f>SUM(H53+H56)</f>
        <v>2569.2000000000003</v>
      </c>
      <c r="I57" s="19">
        <f>SUM(I53+I56)</f>
        <v>2561.4</v>
      </c>
      <c r="J57" s="19">
        <f>SUM(J53+J56)</f>
        <v>2397.6999999999998</v>
      </c>
      <c r="K57" s="19">
        <f>SUM(K53+K56)</f>
        <v>2354</v>
      </c>
      <c r="L57" s="407"/>
      <c r="M57" s="407"/>
      <c r="N57" s="407"/>
      <c r="O57" s="407"/>
    </row>
    <row r="58" spans="1:15" ht="21" customHeight="1">
      <c r="A58" s="10" t="s">
        <v>12</v>
      </c>
      <c r="B58" s="205" t="s">
        <v>32</v>
      </c>
      <c r="C58" s="205"/>
      <c r="D58" s="205"/>
      <c r="E58" s="205"/>
      <c r="F58" s="205"/>
      <c r="G58" s="43">
        <f>SUM(G31,G44,G57)</f>
        <v>2461.9</v>
      </c>
      <c r="H58" s="43">
        <f>SUM(H31,H44,H57)</f>
        <v>3521.2000000000003</v>
      </c>
      <c r="I58" s="189">
        <f>SUM(I31,I44,I57)</f>
        <v>3098.1000000000004</v>
      </c>
      <c r="J58" s="43">
        <f>SUM(J31,J44,J57)</f>
        <v>3338.8999999999996</v>
      </c>
      <c r="K58" s="43">
        <f>SUM(K31,K44,K57)</f>
        <v>3300.2</v>
      </c>
      <c r="L58" s="203"/>
      <c r="M58" s="203"/>
      <c r="N58" s="203"/>
      <c r="O58" s="203"/>
    </row>
    <row r="59" spans="1:15" ht="23.25" customHeight="1">
      <c r="A59" s="397" t="s">
        <v>120</v>
      </c>
      <c r="B59" s="398"/>
      <c r="C59" s="398"/>
      <c r="D59" s="398"/>
      <c r="E59" s="398"/>
      <c r="F59" s="398"/>
      <c r="G59" s="398"/>
      <c r="H59" s="398"/>
      <c r="I59" s="398"/>
      <c r="J59" s="398"/>
      <c r="K59" s="398"/>
      <c r="L59" s="398"/>
      <c r="M59" s="398"/>
      <c r="N59" s="398"/>
      <c r="O59" s="399"/>
    </row>
    <row r="60" spans="1:15" ht="24.75" customHeight="1">
      <c r="A60" s="9" t="s">
        <v>18</v>
      </c>
      <c r="B60" s="331" t="s">
        <v>118</v>
      </c>
      <c r="C60" s="331"/>
      <c r="D60" s="331"/>
      <c r="E60" s="331"/>
      <c r="F60" s="331"/>
      <c r="G60" s="331"/>
      <c r="H60" s="331"/>
      <c r="I60" s="331"/>
      <c r="J60" s="331"/>
      <c r="K60" s="331"/>
      <c r="L60" s="331"/>
      <c r="M60" s="331"/>
      <c r="N60" s="331"/>
      <c r="O60" s="331"/>
    </row>
    <row r="61" spans="1:15" ht="23.25" customHeight="1">
      <c r="A61" s="10" t="s">
        <v>18</v>
      </c>
      <c r="B61" s="11" t="s">
        <v>12</v>
      </c>
      <c r="C61" s="204" t="s">
        <v>33</v>
      </c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</row>
    <row r="62" spans="1:15" ht="29.25" customHeight="1">
      <c r="A62" s="245" t="s">
        <v>18</v>
      </c>
      <c r="B62" s="232" t="s">
        <v>12</v>
      </c>
      <c r="C62" s="248" t="s">
        <v>18</v>
      </c>
      <c r="D62" s="249" t="s">
        <v>76</v>
      </c>
      <c r="E62" s="342" t="s">
        <v>121</v>
      </c>
      <c r="F62" s="84" t="s">
        <v>16</v>
      </c>
      <c r="G62" s="23">
        <v>50</v>
      </c>
      <c r="H62" s="24">
        <v>700</v>
      </c>
      <c r="I62" s="178">
        <v>700</v>
      </c>
      <c r="J62" s="64">
        <v>1550</v>
      </c>
      <c r="K62" s="64">
        <v>1250</v>
      </c>
      <c r="L62" s="36" t="s">
        <v>87</v>
      </c>
      <c r="M62" s="37">
        <v>1</v>
      </c>
      <c r="N62" s="38"/>
      <c r="O62" s="38"/>
    </row>
    <row r="63" spans="1:15" ht="28.5" customHeight="1">
      <c r="A63" s="245"/>
      <c r="B63" s="232"/>
      <c r="C63" s="248"/>
      <c r="D63" s="249"/>
      <c r="E63" s="342"/>
      <c r="F63" s="115" t="s">
        <v>167</v>
      </c>
      <c r="G63" s="116"/>
      <c r="H63" s="64">
        <v>200</v>
      </c>
      <c r="I63" s="116"/>
      <c r="J63" s="71"/>
      <c r="K63" s="71"/>
      <c r="L63" s="69"/>
      <c r="M63" s="70"/>
      <c r="N63" s="38"/>
      <c r="O63" s="38"/>
    </row>
    <row r="64" spans="1:15" ht="16.5" customHeight="1">
      <c r="A64" s="245"/>
      <c r="B64" s="232"/>
      <c r="C64" s="248"/>
      <c r="D64" s="249"/>
      <c r="E64" s="342"/>
      <c r="F64" s="84" t="s">
        <v>197</v>
      </c>
      <c r="G64" s="14"/>
      <c r="H64" s="24"/>
      <c r="I64" s="141">
        <v>200</v>
      </c>
      <c r="J64" s="24"/>
      <c r="K64" s="24"/>
      <c r="L64" s="280" t="s">
        <v>126</v>
      </c>
      <c r="M64" s="282"/>
      <c r="N64" s="282"/>
      <c r="O64" s="282">
        <v>100</v>
      </c>
    </row>
    <row r="65" spans="1:15" ht="41.25" customHeight="1">
      <c r="A65" s="245"/>
      <c r="B65" s="232"/>
      <c r="C65" s="248"/>
      <c r="D65" s="249"/>
      <c r="E65" s="342"/>
      <c r="F65" s="84" t="s">
        <v>35</v>
      </c>
      <c r="G65" s="14"/>
      <c r="H65" s="14"/>
      <c r="I65" s="141"/>
      <c r="J65" s="64">
        <v>2220</v>
      </c>
      <c r="K65" s="127"/>
      <c r="L65" s="280"/>
      <c r="M65" s="282"/>
      <c r="N65" s="282"/>
      <c r="O65" s="282"/>
    </row>
    <row r="66" spans="1:15" ht="21.75" customHeight="1">
      <c r="A66" s="245"/>
      <c r="B66" s="232"/>
      <c r="C66" s="248"/>
      <c r="D66" s="249"/>
      <c r="E66" s="342"/>
      <c r="F66" s="85" t="s">
        <v>8</v>
      </c>
      <c r="G66" s="52">
        <f>SUM(G62:G65)</f>
        <v>50</v>
      </c>
      <c r="H66" s="52">
        <f>SUM(H62:H65)</f>
        <v>900</v>
      </c>
      <c r="I66" s="52">
        <f>SUM(I62:I65)</f>
        <v>900</v>
      </c>
      <c r="J66" s="52">
        <f>SUM(J62:J65)</f>
        <v>3770</v>
      </c>
      <c r="K66" s="52">
        <f>SUM(K62:K65)</f>
        <v>1250</v>
      </c>
      <c r="L66" s="281"/>
      <c r="M66" s="281"/>
      <c r="N66" s="281"/>
      <c r="O66" s="281"/>
    </row>
    <row r="67" spans="1:15" ht="21" customHeight="1">
      <c r="A67" s="245" t="s">
        <v>18</v>
      </c>
      <c r="B67" s="232" t="s">
        <v>12</v>
      </c>
      <c r="C67" s="248" t="s">
        <v>39</v>
      </c>
      <c r="D67" s="273" t="s">
        <v>69</v>
      </c>
      <c r="E67" s="342" t="s">
        <v>114</v>
      </c>
      <c r="F67" s="84" t="s">
        <v>34</v>
      </c>
      <c r="G67" s="14"/>
      <c r="H67" s="15"/>
      <c r="I67" s="141"/>
      <c r="J67" s="25"/>
      <c r="K67" s="25"/>
      <c r="L67" s="384"/>
      <c r="M67" s="385"/>
      <c r="N67" s="385"/>
      <c r="O67" s="385"/>
    </row>
    <row r="68" spans="1:15" ht="22.5" customHeight="1">
      <c r="A68" s="245"/>
      <c r="B68" s="232"/>
      <c r="C68" s="248"/>
      <c r="D68" s="273"/>
      <c r="E68" s="342"/>
      <c r="F68" s="84" t="s">
        <v>35</v>
      </c>
      <c r="G68" s="14"/>
      <c r="H68" s="15"/>
      <c r="I68" s="141"/>
      <c r="J68" s="25"/>
      <c r="K68" s="25"/>
      <c r="L68" s="384"/>
      <c r="M68" s="385"/>
      <c r="N68" s="385"/>
      <c r="O68" s="385"/>
    </row>
    <row r="69" spans="1:15" ht="21.75" customHeight="1">
      <c r="A69" s="245"/>
      <c r="B69" s="232"/>
      <c r="C69" s="248"/>
      <c r="D69" s="273"/>
      <c r="E69" s="342"/>
      <c r="F69" s="85" t="s">
        <v>8</v>
      </c>
      <c r="G69" s="52">
        <f>SUM(G67:G68)</f>
        <v>0</v>
      </c>
      <c r="H69" s="52">
        <f>SUM(H67:H68)</f>
        <v>0</v>
      </c>
      <c r="I69" s="52">
        <f>SUM(I67:I68)</f>
        <v>0</v>
      </c>
      <c r="J69" s="52">
        <f>SUM(J67:J68)</f>
        <v>0</v>
      </c>
      <c r="K69" s="52">
        <f>SUM(K67:K68)</f>
        <v>0</v>
      </c>
      <c r="L69" s="387"/>
      <c r="M69" s="388"/>
      <c r="N69" s="388"/>
      <c r="O69" s="389"/>
    </row>
    <row r="70" spans="1:15" ht="36" customHeight="1">
      <c r="A70" s="245" t="s">
        <v>18</v>
      </c>
      <c r="B70" s="232" t="s">
        <v>12</v>
      </c>
      <c r="C70" s="248" t="s">
        <v>21</v>
      </c>
      <c r="D70" s="273" t="s">
        <v>175</v>
      </c>
      <c r="E70" s="381" t="s">
        <v>190</v>
      </c>
      <c r="F70" s="91" t="s">
        <v>166</v>
      </c>
      <c r="G70" s="12"/>
      <c r="H70" s="142"/>
      <c r="I70" s="179"/>
      <c r="J70" s="29">
        <v>918</v>
      </c>
      <c r="K70" s="29">
        <v>918</v>
      </c>
      <c r="L70" s="386" t="s">
        <v>158</v>
      </c>
      <c r="M70" s="396"/>
      <c r="N70" s="380"/>
      <c r="O70" s="380" t="s">
        <v>159</v>
      </c>
    </row>
    <row r="71" spans="1:15" ht="30.75" customHeight="1">
      <c r="A71" s="245"/>
      <c r="B71" s="232"/>
      <c r="C71" s="248"/>
      <c r="D71" s="273"/>
      <c r="E71" s="382"/>
      <c r="F71" s="115" t="s">
        <v>167</v>
      </c>
      <c r="G71" s="81"/>
      <c r="H71" s="142"/>
      <c r="I71" s="119"/>
      <c r="J71" s="29"/>
      <c r="K71" s="144"/>
      <c r="L71" s="386"/>
      <c r="M71" s="396"/>
      <c r="N71" s="380"/>
      <c r="O71" s="380"/>
    </row>
    <row r="72" spans="1:15" ht="23.25" customHeight="1">
      <c r="A72" s="245"/>
      <c r="B72" s="232"/>
      <c r="C72" s="248"/>
      <c r="D72" s="273"/>
      <c r="E72" s="382"/>
      <c r="F72" s="118" t="s">
        <v>16</v>
      </c>
      <c r="G72" s="13"/>
      <c r="H72" s="143"/>
      <c r="I72" s="29"/>
      <c r="J72" s="64">
        <v>405</v>
      </c>
      <c r="K72" s="64">
        <v>405</v>
      </c>
      <c r="L72" s="386"/>
      <c r="M72" s="396"/>
      <c r="N72" s="380"/>
      <c r="O72" s="380"/>
    </row>
    <row r="73" spans="1:15" ht="23.25" customHeight="1">
      <c r="A73" s="245"/>
      <c r="B73" s="232"/>
      <c r="C73" s="248"/>
      <c r="D73" s="273"/>
      <c r="E73" s="383"/>
      <c r="F73" s="92" t="s">
        <v>8</v>
      </c>
      <c r="G73" s="50">
        <f>SUM(G70:G72)</f>
        <v>0</v>
      </c>
      <c r="H73" s="50">
        <f>SUM(H70:H72)</f>
        <v>0</v>
      </c>
      <c r="I73" s="50">
        <f>SUM(I70:I72)</f>
        <v>0</v>
      </c>
      <c r="J73" s="53">
        <f>SUM(J70:J72)</f>
        <v>1323</v>
      </c>
      <c r="K73" s="50">
        <f>SUM(K70:K72)</f>
        <v>1323</v>
      </c>
      <c r="L73" s="281"/>
      <c r="M73" s="281"/>
      <c r="N73" s="281"/>
      <c r="O73" s="281"/>
    </row>
    <row r="74" spans="1:15" ht="23.25" customHeight="1">
      <c r="A74" s="245" t="s">
        <v>18</v>
      </c>
      <c r="B74" s="232" t="s">
        <v>12</v>
      </c>
      <c r="C74" s="248" t="s">
        <v>36</v>
      </c>
      <c r="D74" s="273" t="s">
        <v>97</v>
      </c>
      <c r="E74" s="342" t="s">
        <v>113</v>
      </c>
      <c r="F74" s="84" t="s">
        <v>16</v>
      </c>
      <c r="G74" s="7"/>
      <c r="H74" s="7"/>
      <c r="I74" s="29"/>
      <c r="J74" s="26"/>
      <c r="K74" s="27"/>
      <c r="L74" s="368" t="s">
        <v>96</v>
      </c>
      <c r="M74" s="364"/>
      <c r="N74" s="370">
        <v>100</v>
      </c>
      <c r="O74" s="369"/>
    </row>
    <row r="75" spans="1:15" ht="27" customHeight="1">
      <c r="A75" s="245"/>
      <c r="B75" s="232"/>
      <c r="C75" s="248"/>
      <c r="D75" s="273"/>
      <c r="E75" s="342"/>
      <c r="F75" s="87" t="s">
        <v>31</v>
      </c>
      <c r="G75" s="13"/>
      <c r="H75" s="13"/>
      <c r="I75" s="29"/>
      <c r="J75" s="13">
        <v>219.9</v>
      </c>
      <c r="K75" s="27"/>
      <c r="L75" s="368"/>
      <c r="M75" s="364"/>
      <c r="N75" s="364"/>
      <c r="O75" s="369"/>
    </row>
    <row r="76" spans="1:15" ht="29.25" customHeight="1">
      <c r="A76" s="245"/>
      <c r="B76" s="232"/>
      <c r="C76" s="248"/>
      <c r="D76" s="273"/>
      <c r="E76" s="342"/>
      <c r="F76" s="86" t="s">
        <v>8</v>
      </c>
      <c r="G76" s="50">
        <f>SUM(G74:G75)</f>
        <v>0</v>
      </c>
      <c r="H76" s="50">
        <f>SUM(H74:H75)</f>
        <v>0</v>
      </c>
      <c r="I76" s="50">
        <f>SUM(I74:I75)</f>
        <v>0</v>
      </c>
      <c r="J76" s="50">
        <f>SUM(J74:J75)</f>
        <v>219.9</v>
      </c>
      <c r="K76" s="50">
        <f>SUM(K74:K75)</f>
        <v>0</v>
      </c>
      <c r="L76" s="281"/>
      <c r="M76" s="281"/>
      <c r="N76" s="281"/>
      <c r="O76" s="281"/>
    </row>
    <row r="77" spans="1:15" ht="36.75" customHeight="1">
      <c r="A77" s="245" t="s">
        <v>18</v>
      </c>
      <c r="B77" s="232" t="s">
        <v>12</v>
      </c>
      <c r="C77" s="248" t="s">
        <v>37</v>
      </c>
      <c r="D77" s="273" t="s">
        <v>70</v>
      </c>
      <c r="E77" s="260" t="s">
        <v>112</v>
      </c>
      <c r="F77" s="84" t="s">
        <v>16</v>
      </c>
      <c r="G77" s="13">
        <v>47</v>
      </c>
      <c r="H77" s="29"/>
      <c r="I77" s="29"/>
      <c r="J77" s="14"/>
      <c r="K77" s="14"/>
      <c r="L77" s="30"/>
      <c r="M77" s="28"/>
      <c r="N77" s="6"/>
      <c r="O77" s="6"/>
    </row>
    <row r="78" spans="1:15" ht="32.25" customHeight="1">
      <c r="A78" s="245"/>
      <c r="B78" s="232"/>
      <c r="C78" s="248"/>
      <c r="D78" s="273"/>
      <c r="E78" s="261"/>
      <c r="F78" s="92" t="s">
        <v>8</v>
      </c>
      <c r="G78" s="50">
        <f>SUM(G77:G77)</f>
        <v>47</v>
      </c>
      <c r="H78" s="50">
        <f>SUM(H77:H77)</f>
        <v>0</v>
      </c>
      <c r="I78" s="50">
        <f>SUM(I77:I77)</f>
        <v>0</v>
      </c>
      <c r="J78" s="50">
        <f>SUM(J77:J77)</f>
        <v>0</v>
      </c>
      <c r="K78" s="50">
        <f>SUM(K77:K77)</f>
        <v>0</v>
      </c>
      <c r="L78" s="281"/>
      <c r="M78" s="281"/>
      <c r="N78" s="281"/>
      <c r="O78" s="281"/>
    </row>
    <row r="79" spans="1:15" ht="48.75" customHeight="1">
      <c r="A79" s="245" t="s">
        <v>18</v>
      </c>
      <c r="B79" s="232" t="s">
        <v>12</v>
      </c>
      <c r="C79" s="248" t="s">
        <v>38</v>
      </c>
      <c r="D79" s="273" t="s">
        <v>71</v>
      </c>
      <c r="E79" s="260" t="s">
        <v>115</v>
      </c>
      <c r="F79" s="87" t="s">
        <v>31</v>
      </c>
      <c r="G79" s="13"/>
      <c r="H79" s="13"/>
      <c r="I79" s="29"/>
      <c r="J79" s="25">
        <v>100</v>
      </c>
      <c r="K79" s="26"/>
      <c r="L79" s="45" t="s">
        <v>126</v>
      </c>
      <c r="M79" s="46"/>
      <c r="N79" s="47">
        <v>100</v>
      </c>
      <c r="O79" s="48"/>
    </row>
    <row r="80" spans="1:15" ht="22.5" customHeight="1">
      <c r="A80" s="245"/>
      <c r="B80" s="232"/>
      <c r="C80" s="248"/>
      <c r="D80" s="273"/>
      <c r="E80" s="261"/>
      <c r="F80" s="92" t="s">
        <v>8</v>
      </c>
      <c r="G80" s="53">
        <f>SUM(G79:G79)</f>
        <v>0</v>
      </c>
      <c r="H80" s="50">
        <f>SUM(H79:H79)</f>
        <v>0</v>
      </c>
      <c r="I80" s="50">
        <f>SUM(I79:I79)</f>
        <v>0</v>
      </c>
      <c r="J80" s="50">
        <f>SUM(J79:J79)</f>
        <v>100</v>
      </c>
      <c r="K80" s="50">
        <f>SUM(K79:K79)</f>
        <v>0</v>
      </c>
      <c r="L80" s="365"/>
      <c r="M80" s="366"/>
      <c r="N80" s="366"/>
      <c r="O80" s="367"/>
    </row>
    <row r="81" spans="1:21" ht="43.5" customHeight="1">
      <c r="A81" s="264" t="s">
        <v>98</v>
      </c>
      <c r="B81" s="266" t="s">
        <v>12</v>
      </c>
      <c r="C81" s="268" t="s">
        <v>74</v>
      </c>
      <c r="D81" s="262" t="s">
        <v>99</v>
      </c>
      <c r="E81" s="260" t="s">
        <v>116</v>
      </c>
      <c r="F81" s="87" t="s">
        <v>31</v>
      </c>
      <c r="G81" s="16"/>
      <c r="H81" s="16"/>
      <c r="I81" s="180"/>
      <c r="J81" s="13">
        <v>100</v>
      </c>
      <c r="K81" s="16"/>
      <c r="L81" s="45" t="s">
        <v>126</v>
      </c>
      <c r="M81" s="46"/>
      <c r="N81" s="47">
        <v>100</v>
      </c>
      <c r="O81" s="48"/>
    </row>
    <row r="82" spans="1:21" ht="23.25" customHeight="1">
      <c r="A82" s="265"/>
      <c r="B82" s="267"/>
      <c r="C82" s="269"/>
      <c r="D82" s="263"/>
      <c r="E82" s="261"/>
      <c r="F82" s="92" t="s">
        <v>8</v>
      </c>
      <c r="G82" s="50">
        <f>SUM(G81)</f>
        <v>0</v>
      </c>
      <c r="H82" s="50">
        <f>SUM(H81)</f>
        <v>0</v>
      </c>
      <c r="I82" s="50">
        <f>SUM(I81)</f>
        <v>0</v>
      </c>
      <c r="J82" s="50">
        <f>SUM(J81)</f>
        <v>100</v>
      </c>
      <c r="K82" s="50">
        <f>SUM(K81)</f>
        <v>0</v>
      </c>
      <c r="L82" s="365"/>
      <c r="M82" s="366"/>
      <c r="N82" s="54"/>
      <c r="O82" s="55"/>
    </row>
    <row r="83" spans="1:21" ht="50.25" hidden="1" customHeight="1">
      <c r="A83" s="264" t="s">
        <v>98</v>
      </c>
      <c r="B83" s="266" t="s">
        <v>12</v>
      </c>
      <c r="C83" s="268" t="s">
        <v>129</v>
      </c>
      <c r="D83" s="270" t="s">
        <v>130</v>
      </c>
      <c r="E83" s="260" t="s">
        <v>131</v>
      </c>
      <c r="F83" s="87" t="s">
        <v>16</v>
      </c>
      <c r="G83" s="16"/>
      <c r="H83" s="13"/>
      <c r="I83" s="180"/>
      <c r="J83" s="13"/>
      <c r="K83" s="13"/>
      <c r="L83" s="45" t="s">
        <v>140</v>
      </c>
      <c r="M83" s="47">
        <v>32</v>
      </c>
      <c r="N83" s="47">
        <v>1</v>
      </c>
      <c r="O83" s="47">
        <v>1</v>
      </c>
    </row>
    <row r="84" spans="1:21" ht="21" hidden="1" customHeight="1">
      <c r="A84" s="265"/>
      <c r="B84" s="267"/>
      <c r="C84" s="269"/>
      <c r="D84" s="271"/>
      <c r="E84" s="261"/>
      <c r="F84" s="92" t="s">
        <v>8</v>
      </c>
      <c r="G84" s="50">
        <f>SUM(G83)</f>
        <v>0</v>
      </c>
      <c r="H84" s="50">
        <f>SUM(H83)</f>
        <v>0</v>
      </c>
      <c r="I84" s="173">
        <f>SUM(I83)</f>
        <v>0</v>
      </c>
      <c r="J84" s="50">
        <f>SUM(J83)</f>
        <v>0</v>
      </c>
      <c r="K84" s="50">
        <f>SUM(K83)</f>
        <v>0</v>
      </c>
      <c r="L84" s="365"/>
      <c r="M84" s="366"/>
      <c r="N84" s="54"/>
      <c r="O84" s="55"/>
    </row>
    <row r="85" spans="1:21" ht="23.25" customHeight="1">
      <c r="A85" s="10" t="s">
        <v>18</v>
      </c>
      <c r="B85" s="11" t="s">
        <v>12</v>
      </c>
      <c r="C85" s="242" t="s">
        <v>24</v>
      </c>
      <c r="D85" s="243"/>
      <c r="E85" s="243"/>
      <c r="F85" s="244"/>
      <c r="G85" s="19">
        <f>SUM(G66+G69+G73+G76+G78+G80+G82+G84)</f>
        <v>97</v>
      </c>
      <c r="H85" s="19">
        <f>SUM(H66+H69+H73+H76+H78+H80+H82+H84)</f>
        <v>900</v>
      </c>
      <c r="I85" s="19">
        <f>SUM(I66+I69+I73+I76+I78+I80+I82+I84)</f>
        <v>900</v>
      </c>
      <c r="J85" s="19">
        <f>SUM(J66+J69+J73+J76+J78+J80+J82+J84)</f>
        <v>5512.9</v>
      </c>
      <c r="K85" s="19">
        <f>SUM(K66+K69+K73+K76+K78+K80+K82+K84)</f>
        <v>2573</v>
      </c>
      <c r="L85" s="356"/>
      <c r="M85" s="357"/>
      <c r="N85" s="357"/>
      <c r="O85" s="358"/>
    </row>
    <row r="86" spans="1:21" ht="24" customHeight="1">
      <c r="A86" s="10" t="s">
        <v>18</v>
      </c>
      <c r="B86" s="11" t="s">
        <v>39</v>
      </c>
      <c r="C86" s="371" t="s">
        <v>40</v>
      </c>
      <c r="D86" s="372"/>
      <c r="E86" s="372"/>
      <c r="F86" s="372"/>
      <c r="G86" s="372"/>
      <c r="H86" s="372"/>
      <c r="I86" s="372"/>
      <c r="J86" s="372"/>
      <c r="K86" s="374"/>
      <c r="L86" s="363"/>
      <c r="M86" s="363"/>
      <c r="N86" s="363"/>
      <c r="O86" s="363"/>
    </row>
    <row r="87" spans="1:21" ht="17.25" hidden="1" customHeight="1">
      <c r="A87" s="245" t="s">
        <v>18</v>
      </c>
      <c r="B87" s="232" t="s">
        <v>39</v>
      </c>
      <c r="C87" s="248" t="s">
        <v>12</v>
      </c>
      <c r="D87" s="249" t="s">
        <v>41</v>
      </c>
      <c r="E87" s="272" t="s">
        <v>117</v>
      </c>
      <c r="F87" s="252" t="s">
        <v>35</v>
      </c>
      <c r="G87" s="228"/>
      <c r="H87" s="253"/>
      <c r="I87" s="230"/>
      <c r="J87" s="227"/>
      <c r="K87" s="227"/>
      <c r="L87" s="62"/>
      <c r="M87" s="35" t="s">
        <v>88</v>
      </c>
      <c r="N87" s="35" t="s">
        <v>88</v>
      </c>
      <c r="O87" s="35" t="s">
        <v>88</v>
      </c>
    </row>
    <row r="88" spans="1:21" ht="29.25" customHeight="1">
      <c r="A88" s="245"/>
      <c r="B88" s="232"/>
      <c r="C88" s="248"/>
      <c r="D88" s="249"/>
      <c r="E88" s="272"/>
      <c r="F88" s="252"/>
      <c r="G88" s="229"/>
      <c r="H88" s="253"/>
      <c r="I88" s="231"/>
      <c r="J88" s="227"/>
      <c r="K88" s="227"/>
      <c r="L88" s="62" t="s">
        <v>160</v>
      </c>
      <c r="M88" s="61">
        <v>100</v>
      </c>
      <c r="N88" s="61">
        <v>100</v>
      </c>
      <c r="O88" s="61">
        <v>100</v>
      </c>
    </row>
    <row r="89" spans="1:21" ht="32.25" customHeight="1">
      <c r="A89" s="245"/>
      <c r="B89" s="232"/>
      <c r="C89" s="248"/>
      <c r="D89" s="249"/>
      <c r="E89" s="272"/>
      <c r="F89" s="84" t="s">
        <v>16</v>
      </c>
      <c r="G89" s="14">
        <v>328.1</v>
      </c>
      <c r="H89" s="29">
        <v>245.1</v>
      </c>
      <c r="I89" s="141">
        <v>123</v>
      </c>
      <c r="J89" s="64">
        <v>328.1</v>
      </c>
      <c r="K89" s="64">
        <v>205.5</v>
      </c>
      <c r="L89" s="62" t="s">
        <v>161</v>
      </c>
      <c r="M89" s="61">
        <v>100</v>
      </c>
      <c r="N89" s="61">
        <v>100</v>
      </c>
      <c r="O89" s="61">
        <v>100</v>
      </c>
      <c r="P89" s="63"/>
      <c r="Q89" s="63"/>
      <c r="R89" s="63"/>
      <c r="S89" s="63"/>
      <c r="T89" s="63"/>
      <c r="U89" s="63"/>
    </row>
    <row r="90" spans="1:21" ht="32.25" customHeight="1">
      <c r="A90" s="245"/>
      <c r="B90" s="232"/>
      <c r="C90" s="248"/>
      <c r="D90" s="249"/>
      <c r="E90" s="272"/>
      <c r="F90" s="115" t="s">
        <v>167</v>
      </c>
      <c r="G90" s="82"/>
      <c r="H90" s="29">
        <v>103</v>
      </c>
      <c r="I90" s="181"/>
      <c r="J90" s="64"/>
      <c r="K90" s="64"/>
      <c r="L90" s="62" t="s">
        <v>162</v>
      </c>
      <c r="M90" s="61">
        <v>100</v>
      </c>
      <c r="N90" s="61">
        <v>100</v>
      </c>
      <c r="O90" s="61">
        <v>100</v>
      </c>
      <c r="P90" s="63"/>
      <c r="Q90" s="63"/>
      <c r="R90" s="63"/>
      <c r="S90" s="63"/>
      <c r="T90" s="63"/>
      <c r="U90" s="63"/>
    </row>
    <row r="91" spans="1:21" ht="27" customHeight="1">
      <c r="A91" s="245"/>
      <c r="B91" s="232"/>
      <c r="C91" s="248"/>
      <c r="D91" s="249"/>
      <c r="E91" s="272"/>
      <c r="F91" s="85" t="s">
        <v>8</v>
      </c>
      <c r="G91" s="52">
        <f>SUM(G87:G90)</f>
        <v>328.1</v>
      </c>
      <c r="H91" s="52">
        <f>SUM(H87:H90)</f>
        <v>348.1</v>
      </c>
      <c r="I91" s="52">
        <f>SUM(I87:I90)</f>
        <v>123</v>
      </c>
      <c r="J91" s="52">
        <f>SUM(J87:J90)</f>
        <v>328.1</v>
      </c>
      <c r="K91" s="52">
        <f>SUM(K87:K90)</f>
        <v>205.5</v>
      </c>
      <c r="L91" s="222"/>
      <c r="M91" s="223"/>
      <c r="N91" s="223"/>
      <c r="O91" s="224"/>
    </row>
    <row r="92" spans="1:21" ht="29.25" customHeight="1">
      <c r="A92" s="10" t="s">
        <v>18</v>
      </c>
      <c r="B92" s="11" t="s">
        <v>39</v>
      </c>
      <c r="C92" s="242" t="s">
        <v>24</v>
      </c>
      <c r="D92" s="243"/>
      <c r="E92" s="243"/>
      <c r="F92" s="244"/>
      <c r="G92" s="19">
        <f>SUM(G91)</f>
        <v>328.1</v>
      </c>
      <c r="H92" s="19">
        <f>SUM(H91)</f>
        <v>348.1</v>
      </c>
      <c r="I92" s="19">
        <f>SUM(I91)</f>
        <v>123</v>
      </c>
      <c r="J92" s="19">
        <f>SUM(J91)</f>
        <v>328.1</v>
      </c>
      <c r="K92" s="19">
        <f>SUM(K91)</f>
        <v>205.5</v>
      </c>
      <c r="L92" s="356"/>
      <c r="M92" s="357"/>
      <c r="N92" s="357"/>
      <c r="O92" s="358"/>
    </row>
    <row r="93" spans="1:21" ht="25.5" customHeight="1">
      <c r="A93" s="10" t="s">
        <v>18</v>
      </c>
      <c r="B93" s="11" t="s">
        <v>21</v>
      </c>
      <c r="C93" s="371" t="s">
        <v>43</v>
      </c>
      <c r="D93" s="372"/>
      <c r="E93" s="372"/>
      <c r="F93" s="372"/>
      <c r="G93" s="372"/>
      <c r="H93" s="372"/>
      <c r="I93" s="373"/>
      <c r="J93" s="372"/>
      <c r="K93" s="374"/>
      <c r="L93" s="363"/>
      <c r="M93" s="363"/>
      <c r="N93" s="363"/>
      <c r="O93" s="363"/>
    </row>
    <row r="94" spans="1:21" ht="18.75" customHeight="1">
      <c r="A94" s="245" t="s">
        <v>18</v>
      </c>
      <c r="B94" s="232" t="s">
        <v>21</v>
      </c>
      <c r="C94" s="248" t="s">
        <v>12</v>
      </c>
      <c r="D94" s="273" t="s">
        <v>44</v>
      </c>
      <c r="E94" s="272" t="s">
        <v>119</v>
      </c>
      <c r="F94" s="194" t="s">
        <v>61</v>
      </c>
      <c r="G94" s="319">
        <v>84.5</v>
      </c>
      <c r="H94" s="375">
        <v>110</v>
      </c>
      <c r="I94" s="321">
        <v>110</v>
      </c>
      <c r="J94" s="250">
        <v>67.099999999999994</v>
      </c>
      <c r="K94" s="378"/>
      <c r="L94" s="289" t="s">
        <v>95</v>
      </c>
      <c r="M94" s="35" t="s">
        <v>176</v>
      </c>
      <c r="N94" s="35" t="s">
        <v>177</v>
      </c>
      <c r="O94" s="35"/>
    </row>
    <row r="95" spans="1:21" ht="13.5" customHeight="1">
      <c r="A95" s="245"/>
      <c r="B95" s="232"/>
      <c r="C95" s="248"/>
      <c r="D95" s="273"/>
      <c r="E95" s="272"/>
      <c r="F95" s="196"/>
      <c r="G95" s="377"/>
      <c r="H95" s="376"/>
      <c r="I95" s="322"/>
      <c r="J95" s="251"/>
      <c r="K95" s="379"/>
      <c r="L95" s="362"/>
      <c r="M95" s="31"/>
      <c r="N95" s="31"/>
      <c r="O95" s="31"/>
    </row>
    <row r="96" spans="1:21" ht="32.25" customHeight="1">
      <c r="A96" s="245"/>
      <c r="B96" s="232"/>
      <c r="C96" s="248"/>
      <c r="D96" s="273"/>
      <c r="E96" s="272"/>
      <c r="F96" s="115" t="s">
        <v>167</v>
      </c>
      <c r="G96" s="119"/>
      <c r="H96" s="146">
        <v>101.6</v>
      </c>
      <c r="I96" s="182">
        <v>101.6</v>
      </c>
      <c r="J96" s="64"/>
      <c r="K96" s="57"/>
      <c r="L96" s="362"/>
      <c r="M96" s="31"/>
      <c r="N96" s="31"/>
      <c r="O96" s="31"/>
    </row>
    <row r="97" spans="1:15" ht="39.75" customHeight="1">
      <c r="A97" s="245"/>
      <c r="B97" s="232"/>
      <c r="C97" s="248"/>
      <c r="D97" s="273"/>
      <c r="E97" s="272"/>
      <c r="F97" s="84" t="s">
        <v>16</v>
      </c>
      <c r="G97" s="14">
        <v>57.7</v>
      </c>
      <c r="H97" s="57">
        <v>77.7</v>
      </c>
      <c r="I97" s="64">
        <v>77.7</v>
      </c>
      <c r="J97" s="64">
        <v>283.2</v>
      </c>
      <c r="K97" s="145"/>
      <c r="L97" s="290"/>
      <c r="M97" s="31"/>
      <c r="N97" s="31"/>
      <c r="O97" s="31"/>
    </row>
    <row r="98" spans="1:15" customFormat="1" ht="23.25" customHeight="1">
      <c r="A98" s="245"/>
      <c r="B98" s="232"/>
      <c r="C98" s="248"/>
      <c r="D98" s="273"/>
      <c r="E98" s="272"/>
      <c r="F98" s="85" t="s">
        <v>8</v>
      </c>
      <c r="G98" s="52">
        <f>SUM(G94:G97)</f>
        <v>142.19999999999999</v>
      </c>
      <c r="H98" s="52">
        <f>SUM(H94:H97)</f>
        <v>289.3</v>
      </c>
      <c r="I98" s="52">
        <f>SUM(I94:I97)</f>
        <v>289.3</v>
      </c>
      <c r="J98" s="52">
        <f>SUM(J94:J97)</f>
        <v>350.29999999999995</v>
      </c>
      <c r="K98" s="52">
        <f>SUM(K94:K97)</f>
        <v>0</v>
      </c>
      <c r="L98" s="222"/>
      <c r="M98" s="223"/>
      <c r="N98" s="223"/>
      <c r="O98" s="224"/>
    </row>
    <row r="99" spans="1:15" customFormat="1" ht="22.5" customHeight="1">
      <c r="A99" s="10" t="s">
        <v>18</v>
      </c>
      <c r="B99" s="11" t="s">
        <v>21</v>
      </c>
      <c r="C99" s="242" t="s">
        <v>24</v>
      </c>
      <c r="D99" s="243"/>
      <c r="E99" s="243"/>
      <c r="F99" s="244"/>
      <c r="G99" s="19">
        <f>G98</f>
        <v>142.19999999999999</v>
      </c>
      <c r="H99" s="19">
        <f>H98</f>
        <v>289.3</v>
      </c>
      <c r="I99" s="19">
        <f>I98</f>
        <v>289.3</v>
      </c>
      <c r="J99" s="19">
        <f>J98</f>
        <v>350.29999999999995</v>
      </c>
      <c r="K99" s="19">
        <f>K98</f>
        <v>0</v>
      </c>
      <c r="L99" s="356"/>
      <c r="M99" s="357"/>
      <c r="N99" s="357"/>
      <c r="O99" s="358"/>
    </row>
    <row r="100" spans="1:15" customFormat="1" ht="18.75" customHeight="1">
      <c r="A100" s="10" t="s">
        <v>18</v>
      </c>
      <c r="B100" s="239" t="s">
        <v>32</v>
      </c>
      <c r="C100" s="240"/>
      <c r="D100" s="240"/>
      <c r="E100" s="240"/>
      <c r="F100" s="241"/>
      <c r="G100" s="32">
        <f>SUM(G85,G92,G99)</f>
        <v>567.29999999999995</v>
      </c>
      <c r="H100" s="32">
        <f>SUM(H85,H92,H99)</f>
        <v>1537.3999999999999</v>
      </c>
      <c r="I100" s="190">
        <f>SUM(I85,I92,I99)</f>
        <v>1312.3</v>
      </c>
      <c r="J100" s="32">
        <f>SUM(J85,J92,J99)</f>
        <v>6191.3</v>
      </c>
      <c r="K100" s="32">
        <f>SUM(K85,K92,K99)</f>
        <v>2778.5</v>
      </c>
      <c r="L100" s="359"/>
      <c r="M100" s="360"/>
      <c r="N100" s="360"/>
      <c r="O100" s="361"/>
    </row>
    <row r="101" spans="1:15" customFormat="1" ht="27.75" customHeight="1">
      <c r="A101" s="236" t="s">
        <v>45</v>
      </c>
      <c r="B101" s="237"/>
      <c r="C101" s="237"/>
      <c r="D101" s="237"/>
      <c r="E101" s="237"/>
      <c r="F101" s="238"/>
      <c r="G101" s="33">
        <f>SUM(G58,G100)</f>
        <v>3029.2</v>
      </c>
      <c r="H101" s="33">
        <f>SUM(H58,H100)</f>
        <v>5058.6000000000004</v>
      </c>
      <c r="I101" s="169">
        <f>SUM(I58,I100)</f>
        <v>4410.4000000000005</v>
      </c>
      <c r="J101" s="33">
        <f>SUM(J58,J100)</f>
        <v>9530.2000000000007</v>
      </c>
      <c r="K101" s="33">
        <f>SUM(K58,K100)</f>
        <v>6078.7</v>
      </c>
      <c r="L101" s="353"/>
      <c r="M101" s="354"/>
      <c r="N101" s="354"/>
      <c r="O101" s="355"/>
    </row>
    <row r="102" spans="1:15" customFormat="1" ht="4.5" customHeight="1">
      <c r="A102" s="4"/>
      <c r="B102" s="4"/>
      <c r="C102" s="4"/>
      <c r="D102" s="4"/>
      <c r="E102" s="4"/>
      <c r="F102" s="93"/>
      <c r="G102" s="4"/>
      <c r="H102" s="4"/>
      <c r="I102" s="170"/>
      <c r="J102" s="4"/>
      <c r="K102" s="4"/>
      <c r="L102" s="4"/>
      <c r="M102" s="4"/>
      <c r="N102" s="4"/>
      <c r="O102" s="4"/>
    </row>
    <row r="103" spans="1:15" customFormat="1" ht="21" hidden="1" customHeight="1">
      <c r="A103" s="4"/>
      <c r="B103" s="4"/>
      <c r="C103" s="4"/>
      <c r="D103" s="4"/>
      <c r="E103" s="4"/>
      <c r="F103" s="94" t="s">
        <v>16</v>
      </c>
      <c r="G103" s="44">
        <f>SUM(G17+G20+G23+G26+G28+G33+G36+G38+G46+G62+G67+G72+G74+G77+G83+G89+G97)</f>
        <v>2718.7999999999997</v>
      </c>
      <c r="H103" s="44">
        <f>SUM(H17+H20+H23+H26+H28+H33+H36+H38+H46+H62+H67+H72+H74+H77+H83+H89+H97)</f>
        <v>4125</v>
      </c>
      <c r="I103" s="44">
        <f>SUM(I17+I20+I23+I26+I28+I33+I36+I38+I46+I62+I67+I72+I74+I77+I83+I89+I97)</f>
        <v>3524.4999999999995</v>
      </c>
      <c r="J103" s="44">
        <f>SUM(J17+J20+J23+J26+J28+J33+J36+J38+J46+J62+J67+J72+J74+J77+J83+J89+J97)</f>
        <v>5705.4000000000005</v>
      </c>
      <c r="K103" s="44">
        <f>SUM(K17+K20+K23+K26+K28+K33+K36+K38+K46+K62+K67+K72+K74+K77+K83+K89+K97)</f>
        <v>5042.3999999999996</v>
      </c>
      <c r="L103" s="4"/>
      <c r="M103" s="4"/>
      <c r="N103" s="4"/>
      <c r="O103" s="4"/>
    </row>
    <row r="104" spans="1:15" customFormat="1" ht="29.25" hidden="1" customHeight="1">
      <c r="A104" s="4"/>
      <c r="B104" s="4"/>
      <c r="C104" s="4"/>
      <c r="D104" s="4"/>
      <c r="E104" s="4"/>
      <c r="F104" s="94" t="s">
        <v>171</v>
      </c>
      <c r="G104" s="44">
        <f>SUM(G18+G24+G48+G54+G63+G71+G90+G96)</f>
        <v>0</v>
      </c>
      <c r="H104" s="44">
        <f>SUM(H18+H24+H48+H54+H63+H71+H90+H96)</f>
        <v>447.5</v>
      </c>
      <c r="I104" s="44">
        <f>SUM(I18+I24+I48+I54+I63+I71+I90+I96)</f>
        <v>304.29999999999995</v>
      </c>
      <c r="J104" s="44">
        <f>SUM(J18+J24+J48+J54+J63+J71+J90+J96)</f>
        <v>12.8</v>
      </c>
      <c r="K104" s="44">
        <f>SUM(K18+K24+K48+K54+K63+K71+K90+K96)</f>
        <v>0</v>
      </c>
      <c r="L104" s="4"/>
      <c r="M104" s="4"/>
      <c r="N104" s="4"/>
      <c r="O104" s="4"/>
    </row>
    <row r="105" spans="1:15" customFormat="1" ht="35.25" hidden="1" customHeight="1">
      <c r="A105" s="4"/>
      <c r="B105" s="4"/>
      <c r="C105" s="4"/>
      <c r="D105" s="4"/>
      <c r="E105" s="4"/>
      <c r="F105" s="94" t="s">
        <v>63</v>
      </c>
      <c r="G105" s="44">
        <f>SUM(G49)</f>
        <v>83.8</v>
      </c>
      <c r="H105" s="44">
        <f>SUM(H49)</f>
        <v>86.9</v>
      </c>
      <c r="I105" s="44">
        <f>SUM(I49)</f>
        <v>87.4</v>
      </c>
      <c r="J105" s="44">
        <f>SUM(J49)</f>
        <v>88</v>
      </c>
      <c r="K105" s="44">
        <f>SUM(K49)</f>
        <v>90.8</v>
      </c>
      <c r="L105" s="4"/>
      <c r="M105" s="4"/>
      <c r="N105" s="4"/>
      <c r="O105" s="4"/>
    </row>
    <row r="106" spans="1:15" customFormat="1" ht="31.5" hidden="1" customHeight="1">
      <c r="A106" s="4"/>
      <c r="B106" s="4"/>
      <c r="C106" s="4"/>
      <c r="D106" s="4"/>
      <c r="E106" s="4"/>
      <c r="F106" s="94" t="s">
        <v>72</v>
      </c>
      <c r="G106" s="44">
        <f>SUM(G51)</f>
        <v>40.299999999999997</v>
      </c>
      <c r="H106" s="44">
        <f>SUM(H51)</f>
        <v>52.4</v>
      </c>
      <c r="I106" s="44">
        <f>SUM(I51)</f>
        <v>52.4</v>
      </c>
      <c r="J106" s="44">
        <f>SUM(J51)</f>
        <v>0</v>
      </c>
      <c r="K106" s="44">
        <f>SUM(K51)</f>
        <v>0</v>
      </c>
      <c r="L106" s="4"/>
      <c r="M106" s="4"/>
      <c r="N106" s="4"/>
      <c r="O106" s="4"/>
    </row>
    <row r="107" spans="1:15" customFormat="1" ht="33.75" hidden="1" customHeight="1">
      <c r="A107" s="4"/>
      <c r="B107" s="4"/>
      <c r="C107" s="4"/>
      <c r="D107" s="4"/>
      <c r="E107" s="4"/>
      <c r="F107" s="94" t="s">
        <v>42</v>
      </c>
      <c r="G107" s="44">
        <f>SUM(G64)</f>
        <v>0</v>
      </c>
      <c r="H107" s="44">
        <f>SUM(H64)</f>
        <v>0</v>
      </c>
      <c r="I107" s="44">
        <f>SUM(I64)</f>
        <v>200</v>
      </c>
      <c r="J107" s="44">
        <f>SUM(J64)</f>
        <v>0</v>
      </c>
      <c r="K107" s="44">
        <f>SUM(K64)</f>
        <v>0</v>
      </c>
      <c r="L107" s="4"/>
      <c r="M107" s="4"/>
      <c r="N107" s="4"/>
      <c r="O107" s="4"/>
    </row>
    <row r="108" spans="1:15" customFormat="1" ht="35.25" hidden="1" customHeight="1">
      <c r="A108" s="4"/>
      <c r="B108" s="4"/>
      <c r="C108" s="4"/>
      <c r="D108" s="4"/>
      <c r="E108" s="4"/>
      <c r="F108" s="94" t="s">
        <v>62</v>
      </c>
      <c r="G108" s="44">
        <f>SUM(G70)</f>
        <v>0</v>
      </c>
      <c r="H108" s="44">
        <f>SUM(H70)</f>
        <v>0</v>
      </c>
      <c r="I108" s="44">
        <f>SUM(I70)</f>
        <v>0</v>
      </c>
      <c r="J108" s="44">
        <f>SUM(J70)</f>
        <v>918</v>
      </c>
      <c r="K108" s="44">
        <f>SUM(K70)</f>
        <v>918</v>
      </c>
      <c r="L108" s="4"/>
      <c r="M108" s="4"/>
      <c r="N108" s="4"/>
      <c r="O108" s="4"/>
    </row>
    <row r="109" spans="1:15" customFormat="1" ht="31.5" hidden="1" customHeight="1">
      <c r="A109" s="4"/>
      <c r="B109" s="4"/>
      <c r="C109" s="4"/>
      <c r="D109" s="4"/>
      <c r="E109" s="4"/>
      <c r="F109" s="94" t="s">
        <v>61</v>
      </c>
      <c r="G109" s="44">
        <f>SUM(G29+G40+G52+G94)</f>
        <v>186.3</v>
      </c>
      <c r="H109" s="44">
        <f t="shared" ref="H109:K109" si="4">SUM(H29+H40+H52+H94)</f>
        <v>241.8</v>
      </c>
      <c r="I109" s="44">
        <f t="shared" si="4"/>
        <v>241.8</v>
      </c>
      <c r="J109" s="44">
        <f t="shared" si="4"/>
        <v>93.8</v>
      </c>
      <c r="K109" s="44">
        <f t="shared" si="4"/>
        <v>27.5</v>
      </c>
      <c r="L109" s="4"/>
      <c r="M109" s="4"/>
      <c r="N109" s="4"/>
      <c r="O109" s="4"/>
    </row>
    <row r="110" spans="1:15" customFormat="1" ht="21.75" hidden="1" customHeight="1">
      <c r="A110" s="4"/>
      <c r="B110" s="4"/>
      <c r="C110" s="4"/>
      <c r="D110" s="4"/>
      <c r="E110" s="4"/>
      <c r="F110" s="94" t="s">
        <v>35</v>
      </c>
      <c r="G110" s="44">
        <f>SUM(G55+G65+G68+G87)</f>
        <v>0</v>
      </c>
      <c r="H110" s="44">
        <f>SUM(H55+H65+H68+H87)</f>
        <v>105</v>
      </c>
      <c r="I110" s="44">
        <f>SUM(I55+I65+I68+I87)</f>
        <v>0</v>
      </c>
      <c r="J110" s="44">
        <f>SUM(J55+J65+J68+J87)</f>
        <v>2292.3000000000002</v>
      </c>
      <c r="K110" s="44">
        <f>SUM(K55+K65+K68+K87)</f>
        <v>0</v>
      </c>
      <c r="L110" s="4"/>
      <c r="M110" s="4"/>
      <c r="N110" s="4"/>
      <c r="O110" s="4"/>
    </row>
    <row r="111" spans="1:15" customFormat="1" ht="26.25" hidden="1" customHeight="1">
      <c r="A111" s="4"/>
      <c r="B111" s="4"/>
      <c r="C111" s="4"/>
      <c r="D111" s="4"/>
      <c r="E111" s="4"/>
      <c r="F111" s="94" t="s">
        <v>31</v>
      </c>
      <c r="G111" s="44">
        <f>SUM(G75+G79+G81)</f>
        <v>0</v>
      </c>
      <c r="H111" s="44">
        <f>SUM(H75+H79+H81)</f>
        <v>0</v>
      </c>
      <c r="I111" s="44">
        <f>SUM(I75+I79+I81)</f>
        <v>0</v>
      </c>
      <c r="J111" s="44">
        <f>SUM(J75+J79+J81)</f>
        <v>419.9</v>
      </c>
      <c r="K111" s="44">
        <f>SUM(K75+K79+K81)</f>
        <v>0</v>
      </c>
      <c r="L111" s="4"/>
      <c r="M111" s="4"/>
      <c r="N111" s="4"/>
      <c r="O111" s="4"/>
    </row>
    <row r="112" spans="1:15" customFormat="1" ht="20.25" hidden="1" customHeight="1">
      <c r="A112" s="4"/>
      <c r="B112" s="4"/>
      <c r="C112" s="4"/>
      <c r="D112" s="4"/>
      <c r="E112" s="4"/>
      <c r="F112" s="95" t="s">
        <v>64</v>
      </c>
      <c r="G112" s="65">
        <f>SUM(G103:G111)</f>
        <v>3029.2000000000003</v>
      </c>
      <c r="H112" s="65">
        <f>SUM(H103:H111)</f>
        <v>5058.5999999999995</v>
      </c>
      <c r="I112" s="183">
        <f>SUM(I103:I111)</f>
        <v>4410.3999999999996</v>
      </c>
      <c r="J112" s="65">
        <f>SUM(J103:J111)</f>
        <v>9530.2000000000007</v>
      </c>
      <c r="K112" s="65">
        <f>SUM(K103:K111)</f>
        <v>6078.7</v>
      </c>
      <c r="L112" s="4"/>
      <c r="M112" s="4"/>
      <c r="N112" s="4"/>
      <c r="O112" s="4"/>
    </row>
    <row r="113" spans="1:15" customFormat="1" ht="27.75" customHeight="1">
      <c r="A113" s="4"/>
      <c r="B113" s="4"/>
      <c r="C113" s="4"/>
      <c r="D113" s="274" t="s">
        <v>164</v>
      </c>
      <c r="E113" s="275"/>
      <c r="F113" s="275"/>
      <c r="G113" s="275"/>
      <c r="H113" s="275"/>
      <c r="I113" s="275"/>
      <c r="J113" s="275"/>
      <c r="K113" s="275"/>
      <c r="L113" s="4"/>
      <c r="M113" s="4"/>
      <c r="N113" s="4"/>
      <c r="O113" s="4"/>
    </row>
    <row r="114" spans="1:15" customFormat="1" ht="22.5" customHeight="1">
      <c r="A114" s="4"/>
      <c r="B114" s="4"/>
      <c r="C114" s="4"/>
      <c r="D114" s="4"/>
      <c r="E114" s="4"/>
      <c r="F114" s="96"/>
      <c r="G114" s="66"/>
      <c r="H114" s="66"/>
      <c r="I114" s="72" t="s">
        <v>68</v>
      </c>
      <c r="J114" s="72"/>
      <c r="K114" s="99"/>
      <c r="L114" s="99"/>
      <c r="M114" s="99"/>
      <c r="N114" s="99"/>
      <c r="O114" s="99"/>
    </row>
    <row r="115" spans="1:15" ht="81" customHeight="1">
      <c r="A115" s="246" t="s">
        <v>46</v>
      </c>
      <c r="B115" s="247"/>
      <c r="C115" s="247"/>
      <c r="D115" s="247"/>
      <c r="E115" s="247"/>
      <c r="F115" s="67"/>
      <c r="G115" s="110" t="s">
        <v>122</v>
      </c>
      <c r="H115" s="111" t="s">
        <v>123</v>
      </c>
      <c r="I115" s="154" t="s">
        <v>89</v>
      </c>
      <c r="J115" s="112" t="s">
        <v>168</v>
      </c>
      <c r="K115" s="112" t="s">
        <v>169</v>
      </c>
      <c r="L115" s="97"/>
      <c r="M115" s="97"/>
      <c r="N115" s="97"/>
      <c r="O115" s="97"/>
    </row>
    <row r="116" spans="1:15" ht="35.25" customHeight="1">
      <c r="A116" s="108" t="s">
        <v>47</v>
      </c>
      <c r="B116" s="235" t="s">
        <v>124</v>
      </c>
      <c r="C116" s="235"/>
      <c r="D116" s="235"/>
      <c r="E116" s="235"/>
      <c r="F116" s="109"/>
      <c r="G116" s="74">
        <f>SUM(G117:G127)</f>
        <v>3029.2000000000003</v>
      </c>
      <c r="H116" s="74">
        <f>SUM(H117:H127)</f>
        <v>5058.5999999999995</v>
      </c>
      <c r="I116" s="184">
        <f>SUM(I117:I127)</f>
        <v>4410.3999999999987</v>
      </c>
      <c r="J116" s="75">
        <f t="shared" ref="J116:K116" si="5">SUM(J117:J127)</f>
        <v>9110.3000000000011</v>
      </c>
      <c r="K116" s="75">
        <f t="shared" si="5"/>
        <v>6078.7</v>
      </c>
      <c r="L116" s="97"/>
      <c r="M116" s="100"/>
      <c r="N116" s="100"/>
      <c r="O116" s="100"/>
    </row>
    <row r="117" spans="1:15" ht="41.25" customHeight="1">
      <c r="A117" s="103" t="s">
        <v>48</v>
      </c>
      <c r="B117" s="233" t="s">
        <v>49</v>
      </c>
      <c r="C117" s="234"/>
      <c r="D117" s="234"/>
      <c r="E117" s="234"/>
      <c r="F117" s="104"/>
      <c r="G117" s="76">
        <f>G103</f>
        <v>2718.7999999999997</v>
      </c>
      <c r="H117" s="76">
        <f t="shared" ref="H117:K117" si="6">H103</f>
        <v>4125</v>
      </c>
      <c r="I117" s="185">
        <f t="shared" si="6"/>
        <v>3524.4999999999995</v>
      </c>
      <c r="J117" s="76">
        <f t="shared" si="6"/>
        <v>5705.4000000000005</v>
      </c>
      <c r="K117" s="77">
        <f t="shared" si="6"/>
        <v>5042.3999999999996</v>
      </c>
      <c r="L117" s="97"/>
      <c r="M117" s="101"/>
      <c r="N117" s="101"/>
      <c r="O117" s="101"/>
    </row>
    <row r="118" spans="1:15" ht="33.75" customHeight="1">
      <c r="A118" s="73" t="s">
        <v>50</v>
      </c>
      <c r="B118" s="233" t="s">
        <v>90</v>
      </c>
      <c r="C118" s="234"/>
      <c r="D118" s="234"/>
      <c r="E118" s="234"/>
      <c r="F118" s="104"/>
      <c r="G118" s="76">
        <f>G107</f>
        <v>0</v>
      </c>
      <c r="H118" s="76">
        <f t="shared" ref="H118:K118" si="7">H107</f>
        <v>0</v>
      </c>
      <c r="I118" s="185">
        <f t="shared" si="7"/>
        <v>200</v>
      </c>
      <c r="J118" s="76">
        <f t="shared" si="7"/>
        <v>0</v>
      </c>
      <c r="K118" s="77">
        <f t="shared" si="7"/>
        <v>0</v>
      </c>
      <c r="L118" s="97"/>
      <c r="M118" s="98"/>
      <c r="N118" s="98"/>
      <c r="O118" s="98"/>
    </row>
    <row r="119" spans="1:15" ht="38.25" customHeight="1">
      <c r="A119" s="73" t="s">
        <v>51</v>
      </c>
      <c r="B119" s="233" t="s">
        <v>105</v>
      </c>
      <c r="C119" s="234"/>
      <c r="D119" s="234"/>
      <c r="E119" s="234"/>
      <c r="F119" s="104"/>
      <c r="G119" s="77">
        <f>G104</f>
        <v>0</v>
      </c>
      <c r="H119" s="77">
        <f t="shared" ref="H119:I119" si="8">H104</f>
        <v>447.5</v>
      </c>
      <c r="I119" s="44">
        <f t="shared" si="8"/>
        <v>304.29999999999995</v>
      </c>
      <c r="J119" s="77">
        <f>J104</f>
        <v>12.8</v>
      </c>
      <c r="K119" s="77">
        <f>K104</f>
        <v>0</v>
      </c>
      <c r="L119" s="97"/>
      <c r="M119" s="98"/>
      <c r="N119" s="98"/>
      <c r="O119" s="98"/>
    </row>
    <row r="120" spans="1:15" ht="27.75" customHeight="1">
      <c r="A120" s="73" t="s">
        <v>52</v>
      </c>
      <c r="B120" s="233" t="s">
        <v>106</v>
      </c>
      <c r="C120" s="234"/>
      <c r="D120" s="234"/>
      <c r="E120" s="234"/>
      <c r="F120" s="104"/>
      <c r="G120" s="78"/>
      <c r="H120" s="78"/>
      <c r="I120" s="186"/>
      <c r="J120" s="113"/>
      <c r="K120" s="113"/>
      <c r="L120" s="97"/>
      <c r="M120" s="98"/>
      <c r="N120" s="98"/>
      <c r="O120" s="98"/>
    </row>
    <row r="121" spans="1:15" ht="28.5" customHeight="1">
      <c r="A121" s="73" t="s">
        <v>53</v>
      </c>
      <c r="B121" s="225" t="s">
        <v>107</v>
      </c>
      <c r="C121" s="226"/>
      <c r="D121" s="226"/>
      <c r="E121" s="226"/>
      <c r="F121" s="104"/>
      <c r="G121" s="76"/>
      <c r="H121" s="76"/>
      <c r="I121" s="44"/>
      <c r="J121" s="77"/>
      <c r="K121" s="77"/>
      <c r="L121" s="97"/>
      <c r="M121" s="98"/>
      <c r="N121" s="98"/>
      <c r="O121" s="98"/>
    </row>
    <row r="122" spans="1:15" ht="42" customHeight="1">
      <c r="A122" s="73" t="s">
        <v>54</v>
      </c>
      <c r="B122" s="233" t="s">
        <v>108</v>
      </c>
      <c r="C122" s="234"/>
      <c r="D122" s="234"/>
      <c r="E122" s="234"/>
      <c r="F122" s="104"/>
      <c r="G122" s="76">
        <f>G109</f>
        <v>186.3</v>
      </c>
      <c r="H122" s="76">
        <f>H109</f>
        <v>241.8</v>
      </c>
      <c r="I122" s="44">
        <f>I109</f>
        <v>241.8</v>
      </c>
      <c r="J122" s="77">
        <f>J109</f>
        <v>93.8</v>
      </c>
      <c r="K122" s="77">
        <f>K109</f>
        <v>27.5</v>
      </c>
      <c r="L122" s="97"/>
      <c r="M122" s="98"/>
      <c r="N122" s="98"/>
      <c r="O122" s="98"/>
    </row>
    <row r="123" spans="1:15" ht="23.25" customHeight="1">
      <c r="A123" s="73" t="s">
        <v>55</v>
      </c>
      <c r="B123" s="225" t="s">
        <v>125</v>
      </c>
      <c r="C123" s="226"/>
      <c r="D123" s="226"/>
      <c r="E123" s="226"/>
      <c r="F123" s="104"/>
      <c r="G123" s="76">
        <f>G108</f>
        <v>0</v>
      </c>
      <c r="H123" s="76">
        <f>H108</f>
        <v>0</v>
      </c>
      <c r="I123" s="44">
        <f>I108</f>
        <v>0</v>
      </c>
      <c r="J123" s="77">
        <f>J108</f>
        <v>918</v>
      </c>
      <c r="K123" s="77">
        <f>K108</f>
        <v>918</v>
      </c>
      <c r="L123" s="97"/>
      <c r="M123" s="98"/>
      <c r="N123" s="98"/>
      <c r="O123" s="98"/>
    </row>
    <row r="124" spans="1:15" ht="27" customHeight="1">
      <c r="A124" s="73" t="s">
        <v>56</v>
      </c>
      <c r="B124" s="233" t="s">
        <v>109</v>
      </c>
      <c r="C124" s="234"/>
      <c r="D124" s="234"/>
      <c r="E124" s="234"/>
      <c r="F124" s="104"/>
      <c r="G124" s="78"/>
      <c r="H124" s="78"/>
      <c r="I124" s="186"/>
      <c r="J124" s="113"/>
      <c r="K124" s="113"/>
      <c r="L124" s="97"/>
      <c r="M124" s="98"/>
      <c r="N124" s="98"/>
      <c r="O124" s="98"/>
    </row>
    <row r="125" spans="1:15" ht="31.5" customHeight="1">
      <c r="A125" s="73" t="s">
        <v>73</v>
      </c>
      <c r="B125" s="233" t="s">
        <v>91</v>
      </c>
      <c r="C125" s="234"/>
      <c r="D125" s="234"/>
      <c r="E125" s="234"/>
      <c r="F125" s="104"/>
      <c r="G125" s="76">
        <f>G110</f>
        <v>0</v>
      </c>
      <c r="H125" s="76">
        <f>H110</f>
        <v>105</v>
      </c>
      <c r="I125" s="44">
        <f>I110</f>
        <v>0</v>
      </c>
      <c r="J125" s="77">
        <f>J110</f>
        <v>2292.3000000000002</v>
      </c>
      <c r="K125" s="77">
        <f>K110</f>
        <v>0</v>
      </c>
      <c r="L125" s="97"/>
      <c r="M125" s="98"/>
      <c r="N125" s="98"/>
      <c r="O125" s="98"/>
    </row>
    <row r="126" spans="1:15" ht="29.25" customHeight="1">
      <c r="A126" s="73" t="s">
        <v>92</v>
      </c>
      <c r="B126" s="233" t="s">
        <v>93</v>
      </c>
      <c r="C126" s="234"/>
      <c r="D126" s="234"/>
      <c r="E126" s="234"/>
      <c r="F126" s="104"/>
      <c r="G126" s="76">
        <f>G105</f>
        <v>83.8</v>
      </c>
      <c r="H126" s="76">
        <f>H49</f>
        <v>86.9</v>
      </c>
      <c r="I126" s="44">
        <f>I49</f>
        <v>87.4</v>
      </c>
      <c r="J126" s="77">
        <f>J49</f>
        <v>88</v>
      </c>
      <c r="K126" s="77">
        <f>K49</f>
        <v>90.8</v>
      </c>
      <c r="L126" s="97"/>
      <c r="M126" s="98"/>
      <c r="N126" s="98"/>
      <c r="O126" s="98"/>
    </row>
    <row r="127" spans="1:15" ht="34.5" customHeight="1">
      <c r="A127" s="73" t="s">
        <v>94</v>
      </c>
      <c r="B127" s="258" t="s">
        <v>110</v>
      </c>
      <c r="C127" s="259"/>
      <c r="D127" s="259"/>
      <c r="E127" s="259"/>
      <c r="F127" s="104"/>
      <c r="G127" s="76">
        <f>G106</f>
        <v>40.299999999999997</v>
      </c>
      <c r="H127" s="76">
        <f>H51</f>
        <v>52.4</v>
      </c>
      <c r="I127" s="44">
        <f>I51</f>
        <v>52.4</v>
      </c>
      <c r="J127" s="77"/>
      <c r="K127" s="77"/>
      <c r="L127" s="97"/>
      <c r="M127" s="98"/>
      <c r="N127" s="98"/>
      <c r="O127" s="98"/>
    </row>
    <row r="128" spans="1:15" ht="34.5" customHeight="1">
      <c r="A128" s="105" t="s">
        <v>57</v>
      </c>
      <c r="B128" s="256" t="s">
        <v>58</v>
      </c>
      <c r="C128" s="257"/>
      <c r="D128" s="257"/>
      <c r="E128" s="257"/>
      <c r="F128" s="106"/>
      <c r="G128" s="74">
        <f>G111</f>
        <v>0</v>
      </c>
      <c r="H128" s="74">
        <f>H111</f>
        <v>0</v>
      </c>
      <c r="I128" s="187">
        <f>I111</f>
        <v>0</v>
      </c>
      <c r="J128" s="74">
        <f>J111</f>
        <v>419.9</v>
      </c>
      <c r="K128" s="75">
        <f>K111</f>
        <v>0</v>
      </c>
      <c r="L128" s="97"/>
      <c r="M128" s="100"/>
      <c r="N128" s="100"/>
      <c r="O128" s="100"/>
    </row>
    <row r="129" spans="1:15" ht="21.75" customHeight="1">
      <c r="A129" s="254" t="s">
        <v>170</v>
      </c>
      <c r="B129" s="255"/>
      <c r="C129" s="255"/>
      <c r="D129" s="255"/>
      <c r="E129" s="255"/>
      <c r="F129" s="107"/>
      <c r="G129" s="79">
        <f>SUM(G116+G128)</f>
        <v>3029.2000000000003</v>
      </c>
      <c r="H129" s="79">
        <f>SUM(H116+H128)</f>
        <v>5058.5999999999995</v>
      </c>
      <c r="I129" s="184">
        <f>SUM(I116+I128)</f>
        <v>4410.3999999999987</v>
      </c>
      <c r="J129" s="80">
        <f t="shared" ref="J129:K129" si="9">SUM(J116+J128)</f>
        <v>9530.2000000000007</v>
      </c>
      <c r="K129" s="80">
        <f t="shared" si="9"/>
        <v>6078.7</v>
      </c>
      <c r="L129" s="97"/>
      <c r="M129" s="97"/>
      <c r="N129" s="97"/>
      <c r="O129" s="97"/>
    </row>
    <row r="130" spans="1:15">
      <c r="K130" s="99"/>
      <c r="L130" s="99"/>
      <c r="M130" s="99"/>
      <c r="N130" s="99"/>
      <c r="O130" s="99"/>
    </row>
    <row r="131" spans="1:15">
      <c r="G131" s="102"/>
      <c r="H131" s="102"/>
      <c r="I131" s="188"/>
      <c r="K131" s="99"/>
      <c r="L131" s="99"/>
      <c r="M131" s="99"/>
      <c r="N131" s="99"/>
      <c r="O131" s="99"/>
    </row>
  </sheetData>
  <sheetProtection selectLockedCells="1" selectUnlockedCells="1"/>
  <mergeCells count="275">
    <mergeCell ref="L1:O1"/>
    <mergeCell ref="L2:O2"/>
    <mergeCell ref="L3:O3"/>
    <mergeCell ref="L4:O4"/>
    <mergeCell ref="L27:O27"/>
    <mergeCell ref="L57:O57"/>
    <mergeCell ref="B60:O60"/>
    <mergeCell ref="L44:O44"/>
    <mergeCell ref="L39:O39"/>
    <mergeCell ref="D46:D53"/>
    <mergeCell ref="F49:F50"/>
    <mergeCell ref="G49:G50"/>
    <mergeCell ref="E46:E53"/>
    <mergeCell ref="L53:O53"/>
    <mergeCell ref="L37:O37"/>
    <mergeCell ref="K49:K50"/>
    <mergeCell ref="N28:N29"/>
    <mergeCell ref="J33:J34"/>
    <mergeCell ref="M33:M34"/>
    <mergeCell ref="N33:N34"/>
    <mergeCell ref="L28:L29"/>
    <mergeCell ref="M28:M29"/>
    <mergeCell ref="L30:O30"/>
    <mergeCell ref="L31:O31"/>
    <mergeCell ref="O33:O34"/>
    <mergeCell ref="L33:L34"/>
    <mergeCell ref="O28:O29"/>
    <mergeCell ref="K33:K34"/>
    <mergeCell ref="D77:D78"/>
    <mergeCell ref="C74:C76"/>
    <mergeCell ref="D74:D76"/>
    <mergeCell ref="E77:E78"/>
    <mergeCell ref="M70:M72"/>
    <mergeCell ref="A59:O59"/>
    <mergeCell ref="A54:A56"/>
    <mergeCell ref="B54:B56"/>
    <mergeCell ref="H49:H50"/>
    <mergeCell ref="I49:I50"/>
    <mergeCell ref="E74:E76"/>
    <mergeCell ref="B74:B76"/>
    <mergeCell ref="A36:A37"/>
    <mergeCell ref="B36:B37"/>
    <mergeCell ref="C36:C37"/>
    <mergeCell ref="A38:A39"/>
    <mergeCell ref="B38:B39"/>
    <mergeCell ref="C46:C53"/>
    <mergeCell ref="D36:D37"/>
    <mergeCell ref="E36:E37"/>
    <mergeCell ref="B67:B69"/>
    <mergeCell ref="C67:C69"/>
    <mergeCell ref="C70:C73"/>
    <mergeCell ref="D70:D73"/>
    <mergeCell ref="L73:O73"/>
    <mergeCell ref="N70:N72"/>
    <mergeCell ref="A74:A76"/>
    <mergeCell ref="B70:B73"/>
    <mergeCell ref="E62:E66"/>
    <mergeCell ref="E70:E73"/>
    <mergeCell ref="C62:C66"/>
    <mergeCell ref="A70:A73"/>
    <mergeCell ref="A67:A69"/>
    <mergeCell ref="A62:A66"/>
    <mergeCell ref="L67:L68"/>
    <mergeCell ref="D67:D69"/>
    <mergeCell ref="E67:E69"/>
    <mergeCell ref="N67:N68"/>
    <mergeCell ref="O70:O72"/>
    <mergeCell ref="L70:L72"/>
    <mergeCell ref="L69:O69"/>
    <mergeCell ref="B62:B66"/>
    <mergeCell ref="O67:O68"/>
    <mergeCell ref="M67:M68"/>
    <mergeCell ref="A77:A78"/>
    <mergeCell ref="C94:C98"/>
    <mergeCell ref="D94:D98"/>
    <mergeCell ref="E94:E98"/>
    <mergeCell ref="F94:F95"/>
    <mergeCell ref="C92:F92"/>
    <mergeCell ref="C93:K93"/>
    <mergeCell ref="H94:H95"/>
    <mergeCell ref="G94:G95"/>
    <mergeCell ref="K94:K95"/>
    <mergeCell ref="C85:F85"/>
    <mergeCell ref="C86:K86"/>
    <mergeCell ref="C81:C82"/>
    <mergeCell ref="B83:B84"/>
    <mergeCell ref="B77:B78"/>
    <mergeCell ref="C77:C78"/>
    <mergeCell ref="A79:A80"/>
    <mergeCell ref="I94:I95"/>
    <mergeCell ref="L101:O101"/>
    <mergeCell ref="L92:O92"/>
    <mergeCell ref="L99:O99"/>
    <mergeCell ref="L100:O100"/>
    <mergeCell ref="L85:O85"/>
    <mergeCell ref="L98:O98"/>
    <mergeCell ref="L94:L97"/>
    <mergeCell ref="L93:O93"/>
    <mergeCell ref="M74:M75"/>
    <mergeCell ref="L76:O76"/>
    <mergeCell ref="L86:O86"/>
    <mergeCell ref="L80:O80"/>
    <mergeCell ref="L91:O91"/>
    <mergeCell ref="L74:L75"/>
    <mergeCell ref="L78:O78"/>
    <mergeCell ref="L82:M82"/>
    <mergeCell ref="L84:M84"/>
    <mergeCell ref="O74:O75"/>
    <mergeCell ref="N74:N75"/>
    <mergeCell ref="A26:A27"/>
    <mergeCell ref="B26:B27"/>
    <mergeCell ref="C26:C27"/>
    <mergeCell ref="D26:D27"/>
    <mergeCell ref="A33:A35"/>
    <mergeCell ref="B33:B35"/>
    <mergeCell ref="C33:C35"/>
    <mergeCell ref="D33:D35"/>
    <mergeCell ref="C31:F31"/>
    <mergeCell ref="A28:A30"/>
    <mergeCell ref="B28:B30"/>
    <mergeCell ref="C28:C30"/>
    <mergeCell ref="D28:D30"/>
    <mergeCell ref="E28:E30"/>
    <mergeCell ref="E26:E27"/>
    <mergeCell ref="E33:E35"/>
    <mergeCell ref="F33:F34"/>
    <mergeCell ref="L25:O25"/>
    <mergeCell ref="A17:A19"/>
    <mergeCell ref="B17:B19"/>
    <mergeCell ref="E17:E19"/>
    <mergeCell ref="C17:C19"/>
    <mergeCell ref="D17:D19"/>
    <mergeCell ref="A20:A22"/>
    <mergeCell ref="L19:O19"/>
    <mergeCell ref="O20:O21"/>
    <mergeCell ref="H20:H21"/>
    <mergeCell ref="M20:M21"/>
    <mergeCell ref="N20:N21"/>
    <mergeCell ref="B20:B22"/>
    <mergeCell ref="K20:K21"/>
    <mergeCell ref="L20:L21"/>
    <mergeCell ref="A23:A25"/>
    <mergeCell ref="B23:B25"/>
    <mergeCell ref="C23:C25"/>
    <mergeCell ref="D23:D25"/>
    <mergeCell ref="E23:E25"/>
    <mergeCell ref="F20:F21"/>
    <mergeCell ref="G20:G21"/>
    <mergeCell ref="C16:O16"/>
    <mergeCell ref="L11:L12"/>
    <mergeCell ref="M11:O11"/>
    <mergeCell ref="B15:O15"/>
    <mergeCell ref="C20:C22"/>
    <mergeCell ref="D20:D22"/>
    <mergeCell ref="E20:E22"/>
    <mergeCell ref="L22:O22"/>
    <mergeCell ref="I20:I21"/>
    <mergeCell ref="J20:J21"/>
    <mergeCell ref="L5:O5"/>
    <mergeCell ref="A13:O13"/>
    <mergeCell ref="J10:J12"/>
    <mergeCell ref="A14:O14"/>
    <mergeCell ref="L35:O35"/>
    <mergeCell ref="C32:O32"/>
    <mergeCell ref="A7:O7"/>
    <mergeCell ref="A8:O8"/>
    <mergeCell ref="M9:O9"/>
    <mergeCell ref="A10:A12"/>
    <mergeCell ref="B10:B12"/>
    <mergeCell ref="C10:C12"/>
    <mergeCell ref="D10:D12"/>
    <mergeCell ref="K10:K12"/>
    <mergeCell ref="G10:G12"/>
    <mergeCell ref="H10:H12"/>
    <mergeCell ref="G33:G34"/>
    <mergeCell ref="H33:H34"/>
    <mergeCell ref="I33:I34"/>
    <mergeCell ref="I10:I12"/>
    <mergeCell ref="L6:O6"/>
    <mergeCell ref="F10:F12"/>
    <mergeCell ref="L10:O10"/>
    <mergeCell ref="E10:E12"/>
    <mergeCell ref="A46:A53"/>
    <mergeCell ref="B46:B53"/>
    <mergeCell ref="A40:A43"/>
    <mergeCell ref="B40:B43"/>
    <mergeCell ref="C40:C43"/>
    <mergeCell ref="D40:D43"/>
    <mergeCell ref="E40:E43"/>
    <mergeCell ref="C38:C39"/>
    <mergeCell ref="D38:D39"/>
    <mergeCell ref="E38:E39"/>
    <mergeCell ref="C44:F44"/>
    <mergeCell ref="C54:C56"/>
    <mergeCell ref="D54:D56"/>
    <mergeCell ref="E54:E56"/>
    <mergeCell ref="L64:L65"/>
    <mergeCell ref="L66:O66"/>
    <mergeCell ref="M64:M65"/>
    <mergeCell ref="O64:O65"/>
    <mergeCell ref="M54:M55"/>
    <mergeCell ref="N54:N55"/>
    <mergeCell ref="O54:O55"/>
    <mergeCell ref="D62:D66"/>
    <mergeCell ref="L54:L55"/>
    <mergeCell ref="N64:N65"/>
    <mergeCell ref="A129:E129"/>
    <mergeCell ref="B128:E128"/>
    <mergeCell ref="B126:E126"/>
    <mergeCell ref="B127:E127"/>
    <mergeCell ref="B125:E125"/>
    <mergeCell ref="B124:E124"/>
    <mergeCell ref="B122:E122"/>
    <mergeCell ref="E83:E84"/>
    <mergeCell ref="C79:C80"/>
    <mergeCell ref="D81:D82"/>
    <mergeCell ref="E81:E82"/>
    <mergeCell ref="A81:A82"/>
    <mergeCell ref="B81:B82"/>
    <mergeCell ref="A83:A84"/>
    <mergeCell ref="B94:B98"/>
    <mergeCell ref="C83:C84"/>
    <mergeCell ref="D83:D84"/>
    <mergeCell ref="E87:E91"/>
    <mergeCell ref="B79:B80"/>
    <mergeCell ref="D79:D80"/>
    <mergeCell ref="E79:E80"/>
    <mergeCell ref="D113:K113"/>
    <mergeCell ref="B123:E123"/>
    <mergeCell ref="B120:E120"/>
    <mergeCell ref="B121:E121"/>
    <mergeCell ref="J87:J88"/>
    <mergeCell ref="K87:K88"/>
    <mergeCell ref="G87:G88"/>
    <mergeCell ref="I87:I88"/>
    <mergeCell ref="B87:B91"/>
    <mergeCell ref="B119:E119"/>
    <mergeCell ref="B117:E117"/>
    <mergeCell ref="B118:E118"/>
    <mergeCell ref="B116:E116"/>
    <mergeCell ref="A101:F101"/>
    <mergeCell ref="B100:F100"/>
    <mergeCell ref="C99:F99"/>
    <mergeCell ref="A87:A91"/>
    <mergeCell ref="A115:E115"/>
    <mergeCell ref="C87:C91"/>
    <mergeCell ref="D87:D91"/>
    <mergeCell ref="J94:J95"/>
    <mergeCell ref="A94:A98"/>
    <mergeCell ref="F87:F88"/>
    <mergeCell ref="H87:H88"/>
    <mergeCell ref="L43:O43"/>
    <mergeCell ref="F40:F42"/>
    <mergeCell ref="G40:G42"/>
    <mergeCell ref="H40:H42"/>
    <mergeCell ref="I40:I42"/>
    <mergeCell ref="J40:J42"/>
    <mergeCell ref="K40:K42"/>
    <mergeCell ref="L58:O58"/>
    <mergeCell ref="C61:O61"/>
    <mergeCell ref="B58:F58"/>
    <mergeCell ref="J49:J50"/>
    <mergeCell ref="L49:L51"/>
    <mergeCell ref="M49:M51"/>
    <mergeCell ref="N49:N51"/>
    <mergeCell ref="O49:O51"/>
    <mergeCell ref="C45:O45"/>
    <mergeCell ref="C57:F57"/>
    <mergeCell ref="F46:F47"/>
    <mergeCell ref="G46:G47"/>
    <mergeCell ref="H46:H47"/>
    <mergeCell ref="I46:I47"/>
    <mergeCell ref="J46:J47"/>
    <mergeCell ref="K46:K47"/>
    <mergeCell ref="L56:O56"/>
  </mergeCells>
  <phoneticPr fontId="0" type="noConversion"/>
  <printOptions horizontalCentered="1" verticalCentered="1"/>
  <pageMargins left="0.74803149606299213" right="0.31496062992125984" top="0.59055118110236227" bottom="0.39370078740157483" header="0.11811023622047245" footer="0.31496062992125984"/>
  <pageSetup paperSize="9" scale="85" firstPageNumber="32" fitToHeight="0" orientation="landscape" useFirstPageNumber="1" r:id="rId1"/>
  <headerFooter scaleWithDoc="0" alignWithMargins="0">
    <oddHeader>&amp;C
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workbookViewId="0">
      <selection activeCell="G11" sqref="G11"/>
    </sheetView>
  </sheetViews>
  <sheetFormatPr defaultColWidth="11.5703125" defaultRowHeight="12.75"/>
  <cols>
    <col min="1" max="1" width="15.7109375" customWidth="1"/>
    <col min="2" max="2" width="40.140625" customWidth="1"/>
    <col min="3" max="3" width="28.42578125" customWidth="1"/>
    <col min="4" max="4" width="14.7109375" customWidth="1"/>
  </cols>
  <sheetData>
    <row r="1" spans="1:8" s="2" customFormat="1" ht="26.25" customHeight="1">
      <c r="A1" s="426" t="s">
        <v>143</v>
      </c>
      <c r="B1" s="426"/>
      <c r="C1" s="426"/>
      <c r="D1" s="1"/>
    </row>
    <row r="2" spans="1:8" s="2" customFormat="1" ht="21" customHeight="1">
      <c r="A2" s="58" t="s">
        <v>144</v>
      </c>
      <c r="B2" s="427" t="s">
        <v>145</v>
      </c>
      <c r="C2" s="428"/>
      <c r="H2" s="1"/>
    </row>
    <row r="3" spans="1:8" s="2" customFormat="1" ht="36" customHeight="1">
      <c r="A3" s="59" t="s">
        <v>39</v>
      </c>
      <c r="B3" s="424" t="s">
        <v>146</v>
      </c>
      <c r="C3" s="425"/>
    </row>
    <row r="4" spans="1:8" s="2" customFormat="1" ht="38.25" customHeight="1">
      <c r="A4" s="59" t="s">
        <v>36</v>
      </c>
      <c r="B4" s="424" t="s">
        <v>150</v>
      </c>
      <c r="C4" s="425"/>
    </row>
    <row r="5" spans="1:8" s="2" customFormat="1" ht="23.1" customHeight="1">
      <c r="A5" s="59" t="s">
        <v>37</v>
      </c>
      <c r="B5" s="424" t="s">
        <v>147</v>
      </c>
      <c r="C5" s="425"/>
    </row>
    <row r="6" spans="1:8" s="2" customFormat="1" ht="22.15" customHeight="1">
      <c r="A6" s="59" t="s">
        <v>111</v>
      </c>
      <c r="B6" s="424" t="s">
        <v>148</v>
      </c>
      <c r="C6" s="425"/>
    </row>
    <row r="7" spans="1:8" s="2" customFormat="1" ht="22.15" customHeight="1">
      <c r="A7" s="59" t="s">
        <v>182</v>
      </c>
      <c r="B7" s="167" t="s">
        <v>183</v>
      </c>
      <c r="C7" s="156"/>
    </row>
    <row r="8" spans="1:8" s="2" customFormat="1" ht="15.75" customHeight="1">
      <c r="A8" s="60" t="s">
        <v>151</v>
      </c>
      <c r="B8" s="422" t="s">
        <v>152</v>
      </c>
      <c r="C8" s="423"/>
    </row>
    <row r="9" spans="1:8" s="2" customFormat="1" ht="15.75" customHeight="1">
      <c r="A9" s="3">
        <v>302296914</v>
      </c>
      <c r="B9" s="422" t="s">
        <v>153</v>
      </c>
      <c r="C9" s="423"/>
    </row>
    <row r="10" spans="1:8" s="2" customFormat="1" ht="15.75" customHeight="1">
      <c r="A10" s="3">
        <v>302296711</v>
      </c>
      <c r="B10" s="422" t="s">
        <v>154</v>
      </c>
      <c r="C10" s="423"/>
    </row>
    <row r="11" spans="1:8" s="2" customFormat="1" ht="15.75" customHeight="1">
      <c r="A11" s="3">
        <v>190541679</v>
      </c>
      <c r="B11" s="422" t="s">
        <v>155</v>
      </c>
      <c r="C11" s="423"/>
    </row>
    <row r="12" spans="1:8" s="2" customFormat="1" ht="15.75" customHeight="1">
      <c r="A12" s="3">
        <v>188204772</v>
      </c>
      <c r="B12" s="422" t="s">
        <v>156</v>
      </c>
      <c r="C12" s="423"/>
    </row>
    <row r="13" spans="1:8" s="2" customFormat="1" ht="15.75" customHeight="1">
      <c r="A13" s="3">
        <v>190532477</v>
      </c>
      <c r="B13" s="422" t="s">
        <v>179</v>
      </c>
      <c r="C13" s="423"/>
    </row>
    <row r="14" spans="1:8" s="2" customFormat="1" ht="15.75" customHeight="1">
      <c r="A14" s="3">
        <v>191819380</v>
      </c>
      <c r="B14" s="422" t="s">
        <v>180</v>
      </c>
      <c r="C14" s="423"/>
    </row>
    <row r="15" spans="1:8" s="2" customFormat="1" ht="15.75" customHeight="1"/>
    <row r="16" spans="1:8" s="2" customFormat="1" ht="15.75" customHeight="1">
      <c r="A16" s="421" t="s">
        <v>149</v>
      </c>
      <c r="B16" s="421"/>
      <c r="C16" s="421"/>
    </row>
    <row r="18" spans="2:2">
      <c r="B18" s="68"/>
    </row>
  </sheetData>
  <sheetProtection selectLockedCells="1" selectUnlockedCells="1"/>
  <mergeCells count="14">
    <mergeCell ref="B6:C6"/>
    <mergeCell ref="A1:C1"/>
    <mergeCell ref="B2:C2"/>
    <mergeCell ref="B3:C3"/>
    <mergeCell ref="B4:C4"/>
    <mergeCell ref="B5:C5"/>
    <mergeCell ref="A16:C16"/>
    <mergeCell ref="B11:C11"/>
    <mergeCell ref="B12:C12"/>
    <mergeCell ref="B8:C8"/>
    <mergeCell ref="B9:C9"/>
    <mergeCell ref="B10:C10"/>
    <mergeCell ref="B13:C13"/>
    <mergeCell ref="B14:C14"/>
  </mergeCells>
  <phoneticPr fontId="0" type="noConversion"/>
  <pageMargins left="1.1811023622047245" right="0.39370078740157483" top="0.59055118110236227" bottom="0.59055118110236227" header="0.31496062992125984" footer="0.31496062992125984"/>
  <pageSetup paperSize="9" firstPageNumber="9" fitToHeight="0" orientation="landscape" useFirstPageNumber="1" r:id="rId1"/>
  <headerFooter alignWithMargins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1_c_1_c_1_forma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2017-11-22T07:47:55Z</cp:lastPrinted>
  <dcterms:created xsi:type="dcterms:W3CDTF">2013-11-20T07:02:47Z</dcterms:created>
  <dcterms:modified xsi:type="dcterms:W3CDTF">2018-01-23T11:53:44Z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5127FFE5-F390-4F97-9EC5-5AEDD98DD1F9</vt:lpwstr>
  </property>
</Properties>
</file>