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r.maciene\Desktop\2017_2019_WWW_12_21\"/>
    </mc:Choice>
  </mc:AlternateContent>
  <bookViews>
    <workbookView xWindow="0" yWindow="0" windowWidth="23250" windowHeight="12435" tabRatio="271"/>
  </bookViews>
  <sheets>
    <sheet name="1 c_1_c_1" sheetId="1" r:id="rId1"/>
    <sheet name="vykdytojų_kodai" sheetId="4" r:id="rId2"/>
  </sheets>
  <definedNames>
    <definedName name="_xlnm.Print_Titles" localSheetId="0">'1 c_1_c_1'!$10:$12</definedName>
  </definedNames>
  <calcPr calcId="152511"/>
</workbook>
</file>

<file path=xl/calcChain.xml><?xml version="1.0" encoding="utf-8"?>
<calcChain xmlns="http://schemas.openxmlformats.org/spreadsheetml/2006/main">
  <c r="H182" i="1" l="1"/>
  <c r="I182" i="1"/>
  <c r="J182" i="1"/>
  <c r="K182" i="1"/>
  <c r="G182" i="1"/>
  <c r="H180" i="1"/>
  <c r="I180" i="1"/>
  <c r="J180" i="1"/>
  <c r="K180" i="1"/>
  <c r="G180" i="1"/>
  <c r="H177" i="1"/>
  <c r="I177" i="1"/>
  <c r="J177" i="1"/>
  <c r="K177" i="1"/>
  <c r="G177" i="1"/>
  <c r="H29" i="1" l="1"/>
  <c r="I29" i="1"/>
  <c r="J29" i="1"/>
  <c r="K29" i="1"/>
  <c r="G29" i="1"/>
  <c r="G176" i="1" l="1"/>
  <c r="H199" i="1"/>
  <c r="I199" i="1"/>
  <c r="J199" i="1"/>
  <c r="K199" i="1"/>
  <c r="G199" i="1"/>
  <c r="H193" i="1"/>
  <c r="I193" i="1"/>
  <c r="J193" i="1"/>
  <c r="K193" i="1"/>
  <c r="G193" i="1"/>
  <c r="H176" i="1" l="1"/>
  <c r="I176" i="1"/>
  <c r="J176" i="1"/>
  <c r="K176" i="1"/>
  <c r="H143" i="1"/>
  <c r="I143" i="1"/>
  <c r="J143" i="1"/>
  <c r="K143" i="1"/>
  <c r="G143" i="1"/>
  <c r="H140" i="1"/>
  <c r="I140" i="1"/>
  <c r="J140" i="1"/>
  <c r="K140" i="1"/>
  <c r="G140" i="1"/>
  <c r="G190" i="1" l="1"/>
  <c r="H62" i="1"/>
  <c r="I62" i="1"/>
  <c r="J62" i="1"/>
  <c r="K62" i="1"/>
  <c r="I190" i="1" l="1"/>
  <c r="J190" i="1"/>
  <c r="K190" i="1"/>
  <c r="H181" i="1"/>
  <c r="I181" i="1"/>
  <c r="J181" i="1"/>
  <c r="K181" i="1"/>
  <c r="G181" i="1"/>
  <c r="H190" i="1"/>
  <c r="G179" i="1" l="1"/>
  <c r="G178" i="1"/>
  <c r="G183" i="1" s="1"/>
  <c r="G188" i="1"/>
  <c r="K105" i="1" l="1"/>
  <c r="K198" i="1" l="1"/>
  <c r="J198" i="1"/>
  <c r="G198" i="1"/>
  <c r="H198" i="1"/>
  <c r="I198" i="1"/>
  <c r="J178" i="1"/>
  <c r="K178" i="1"/>
  <c r="H178" i="1"/>
  <c r="I178" i="1"/>
  <c r="K197" i="1" l="1"/>
  <c r="J197" i="1"/>
  <c r="H188" i="1"/>
  <c r="I188" i="1"/>
  <c r="J188" i="1"/>
  <c r="K188" i="1"/>
  <c r="H67" i="1"/>
  <c r="I67" i="1"/>
  <c r="J67" i="1"/>
  <c r="K67" i="1"/>
  <c r="H65" i="1"/>
  <c r="I65" i="1"/>
  <c r="J65" i="1"/>
  <c r="J68" i="1" s="1"/>
  <c r="K65" i="1"/>
  <c r="G21" i="1"/>
  <c r="H21" i="1"/>
  <c r="I21" i="1"/>
  <c r="J21" i="1"/>
  <c r="K21" i="1"/>
  <c r="H179" i="1"/>
  <c r="H191" i="1" s="1"/>
  <c r="I179" i="1"/>
  <c r="I191" i="1" s="1"/>
  <c r="J179" i="1"/>
  <c r="J191" i="1" s="1"/>
  <c r="K179" i="1"/>
  <c r="K191" i="1" s="1"/>
  <c r="H197" i="1"/>
  <c r="I197" i="1"/>
  <c r="G197" i="1"/>
  <c r="H135" i="1"/>
  <c r="I135" i="1"/>
  <c r="J135" i="1"/>
  <c r="K135" i="1"/>
  <c r="H132" i="1"/>
  <c r="I132" i="1"/>
  <c r="J132" i="1"/>
  <c r="K132" i="1"/>
  <c r="H129" i="1"/>
  <c r="I129" i="1"/>
  <c r="J129" i="1"/>
  <c r="K129" i="1"/>
  <c r="H124" i="1"/>
  <c r="I124" i="1"/>
  <c r="J124" i="1"/>
  <c r="K124" i="1"/>
  <c r="H121" i="1"/>
  <c r="H125" i="1" s="1"/>
  <c r="I121" i="1"/>
  <c r="I125" i="1" s="1"/>
  <c r="J121" i="1"/>
  <c r="K121" i="1"/>
  <c r="K125" i="1" s="1"/>
  <c r="G121" i="1"/>
  <c r="H114" i="1"/>
  <c r="I114" i="1"/>
  <c r="J114" i="1"/>
  <c r="K114" i="1"/>
  <c r="G114" i="1"/>
  <c r="H90" i="1"/>
  <c r="I90" i="1"/>
  <c r="J90" i="1"/>
  <c r="K90" i="1"/>
  <c r="G90" i="1"/>
  <c r="G87" i="1"/>
  <c r="H87" i="1"/>
  <c r="I87" i="1"/>
  <c r="J87" i="1"/>
  <c r="K87" i="1"/>
  <c r="H79" i="1"/>
  <c r="J79" i="1"/>
  <c r="K79" i="1"/>
  <c r="G191" i="1"/>
  <c r="G171" i="1"/>
  <c r="H171" i="1"/>
  <c r="I171" i="1"/>
  <c r="J171" i="1"/>
  <c r="K171" i="1"/>
  <c r="H167" i="1"/>
  <c r="I167" i="1"/>
  <c r="J167" i="1"/>
  <c r="K167" i="1"/>
  <c r="G167" i="1"/>
  <c r="H164" i="1"/>
  <c r="I164" i="1"/>
  <c r="J164" i="1"/>
  <c r="K164" i="1"/>
  <c r="G164" i="1"/>
  <c r="G160" i="1"/>
  <c r="H160" i="1"/>
  <c r="I160" i="1"/>
  <c r="J160" i="1"/>
  <c r="K160" i="1"/>
  <c r="G138" i="1"/>
  <c r="H151" i="1"/>
  <c r="I151" i="1"/>
  <c r="J151" i="1"/>
  <c r="G148" i="1"/>
  <c r="G151" i="1"/>
  <c r="H148" i="1"/>
  <c r="I148" i="1"/>
  <c r="J148" i="1"/>
  <c r="K148" i="1"/>
  <c r="H111" i="1"/>
  <c r="I111" i="1"/>
  <c r="J111" i="1"/>
  <c r="K111" i="1"/>
  <c r="H98" i="1"/>
  <c r="I98" i="1"/>
  <c r="J98" i="1"/>
  <c r="K98" i="1"/>
  <c r="H95" i="1"/>
  <c r="I95" i="1"/>
  <c r="J95" i="1"/>
  <c r="K95" i="1"/>
  <c r="G105" i="1"/>
  <c r="G111" i="1"/>
  <c r="H105" i="1"/>
  <c r="I105" i="1"/>
  <c r="J105" i="1"/>
  <c r="H102" i="1"/>
  <c r="I102" i="1"/>
  <c r="J102" i="1"/>
  <c r="K102" i="1"/>
  <c r="G102" i="1"/>
  <c r="G98" i="1"/>
  <c r="G95" i="1"/>
  <c r="G132" i="1"/>
  <c r="G135" i="1"/>
  <c r="H138" i="1"/>
  <c r="I138" i="1"/>
  <c r="J138" i="1"/>
  <c r="K138" i="1"/>
  <c r="H75" i="1"/>
  <c r="I75" i="1"/>
  <c r="J75" i="1"/>
  <c r="K75" i="1"/>
  <c r="G45" i="1"/>
  <c r="G46" i="1" s="1"/>
  <c r="H45" i="1"/>
  <c r="H46" i="1" s="1"/>
  <c r="H38" i="1"/>
  <c r="H39" i="1" s="1"/>
  <c r="I38" i="1"/>
  <c r="I39" i="1" s="1"/>
  <c r="J38" i="1"/>
  <c r="J39" i="1" s="1"/>
  <c r="K38" i="1"/>
  <c r="K39" i="1" s="1"/>
  <c r="H32" i="1"/>
  <c r="I32" i="1"/>
  <c r="J32" i="1"/>
  <c r="K32" i="1"/>
  <c r="H84" i="1"/>
  <c r="I84" i="1"/>
  <c r="J84" i="1"/>
  <c r="K84" i="1"/>
  <c r="G75" i="1"/>
  <c r="G79" i="1"/>
  <c r="G124" i="1"/>
  <c r="G125" i="1" s="1"/>
  <c r="G67" i="1"/>
  <c r="H49" i="1"/>
  <c r="I49" i="1"/>
  <c r="J49" i="1"/>
  <c r="K49" i="1"/>
  <c r="H52" i="1"/>
  <c r="I52" i="1"/>
  <c r="J52" i="1"/>
  <c r="K52" i="1"/>
  <c r="I45" i="1"/>
  <c r="I46" i="1" s="1"/>
  <c r="J45" i="1"/>
  <c r="J46" i="1" s="1"/>
  <c r="K45" i="1"/>
  <c r="K46" i="1" s="1"/>
  <c r="G38" i="1"/>
  <c r="G39" i="1" s="1"/>
  <c r="G49" i="1"/>
  <c r="G65" i="1"/>
  <c r="G52" i="1"/>
  <c r="G129" i="1"/>
  <c r="H24" i="1"/>
  <c r="I24" i="1"/>
  <c r="J24" i="1"/>
  <c r="K24" i="1"/>
  <c r="G32" i="1"/>
  <c r="G24" i="1"/>
  <c r="D39" i="1"/>
  <c r="E39" i="1"/>
  <c r="F39" i="1"/>
  <c r="F91" i="1"/>
  <c r="F106" i="1"/>
  <c r="F115" i="1"/>
  <c r="K151" i="1"/>
  <c r="G84" i="1"/>
  <c r="G62" i="1"/>
  <c r="H53" i="1"/>
  <c r="J183" i="1" l="1"/>
  <c r="K183" i="1"/>
  <c r="I183" i="1"/>
  <c r="H183" i="1"/>
  <c r="J144" i="1"/>
  <c r="G144" i="1"/>
  <c r="K53" i="1"/>
  <c r="H144" i="1"/>
  <c r="I144" i="1"/>
  <c r="K144" i="1"/>
  <c r="K106" i="1"/>
  <c r="I115" i="1"/>
  <c r="I68" i="1"/>
  <c r="H106" i="1"/>
  <c r="G172" i="1"/>
  <c r="G173" i="1" s="1"/>
  <c r="J53" i="1"/>
  <c r="K115" i="1"/>
  <c r="J33" i="1"/>
  <c r="K91" i="1"/>
  <c r="J106" i="1"/>
  <c r="G115" i="1"/>
  <c r="K187" i="1"/>
  <c r="K200" i="1" s="1"/>
  <c r="J187" i="1"/>
  <c r="J200" i="1" s="1"/>
  <c r="I187" i="1"/>
  <c r="I200" i="1" s="1"/>
  <c r="K33" i="1"/>
  <c r="J115" i="1"/>
  <c r="G152" i="1"/>
  <c r="G153" i="1" s="1"/>
  <c r="K152" i="1"/>
  <c r="K153" i="1" s="1"/>
  <c r="G106" i="1"/>
  <c r="H115" i="1"/>
  <c r="H152" i="1"/>
  <c r="J172" i="1"/>
  <c r="J173" i="1" s="1"/>
  <c r="H68" i="1"/>
  <c r="G53" i="1"/>
  <c r="H91" i="1"/>
  <c r="J125" i="1"/>
  <c r="I91" i="1"/>
  <c r="I33" i="1"/>
  <c r="H172" i="1"/>
  <c r="H173" i="1" s="1"/>
  <c r="K68" i="1"/>
  <c r="I53" i="1"/>
  <c r="G91" i="1"/>
  <c r="I106" i="1"/>
  <c r="I152" i="1"/>
  <c r="J152" i="1"/>
  <c r="K172" i="1"/>
  <c r="K173" i="1" s="1"/>
  <c r="I172" i="1"/>
  <c r="I173" i="1" s="1"/>
  <c r="J91" i="1"/>
  <c r="H33" i="1"/>
  <c r="G33" i="1"/>
  <c r="G68" i="1"/>
  <c r="G187" i="1"/>
  <c r="G200" i="1" s="1"/>
  <c r="H187" i="1"/>
  <c r="H200" i="1" s="1"/>
  <c r="J69" i="1" l="1"/>
  <c r="H153" i="1"/>
  <c r="J116" i="1"/>
  <c r="K116" i="1"/>
  <c r="I153" i="1"/>
  <c r="H116" i="1"/>
  <c r="G116" i="1"/>
  <c r="J153" i="1"/>
  <c r="J174" i="1" s="1"/>
  <c r="K69" i="1"/>
  <c r="H69" i="1"/>
  <c r="I116" i="1"/>
  <c r="I69" i="1"/>
  <c r="G69" i="1"/>
  <c r="K174" i="1" l="1"/>
  <c r="G174" i="1"/>
  <c r="H174" i="1"/>
  <c r="I174" i="1"/>
</calcChain>
</file>

<file path=xl/comments1.xml><?xml version="1.0" encoding="utf-8"?>
<comments xmlns="http://schemas.openxmlformats.org/spreadsheetml/2006/main">
  <authors>
    <author>Administrator</author>
  </authors>
  <commentList>
    <comment ref="G80" authorId="0" shapeId="0">
      <text>
        <r>
          <rPr>
            <sz val="9"/>
            <color indexed="81"/>
            <rFont val="Tahoma"/>
            <family val="2"/>
            <charset val="186"/>
          </rPr>
          <t xml:space="preserve">Buvo 12,5 - tačiau biudžete tokio plano nėra
</t>
        </r>
      </text>
    </comment>
  </commentList>
</comments>
</file>

<file path=xl/sharedStrings.xml><?xml version="1.0" encoding="utf-8"?>
<sst xmlns="http://schemas.openxmlformats.org/spreadsheetml/2006/main" count="579" uniqueCount="272">
  <si>
    <t>TIKSLŲ, UŽDAVINIŲ, PRIEMONIŲ, PRIEMONIŲ IŠLAIDŲ IR PRODUKTO KRITERIJŲ SUVESTINĖ</t>
  </si>
  <si>
    <t>Programos tikslo kodas</t>
  </si>
  <si>
    <t>Uždavinio kodas</t>
  </si>
  <si>
    <t>Priemonės kodas</t>
  </si>
  <si>
    <t>Priemonės pavadinimas</t>
  </si>
  <si>
    <t>Priemonės vykdytojo kodas</t>
  </si>
  <si>
    <t>Finansavimo šaltinis</t>
  </si>
  <si>
    <t>Produkto kriterijus</t>
  </si>
  <si>
    <t>Iš viso</t>
  </si>
  <si>
    <t>Pavadinimas, mato vnt.</t>
  </si>
  <si>
    <t>Planas</t>
  </si>
  <si>
    <t>01</t>
  </si>
  <si>
    <t>SB</t>
  </si>
  <si>
    <t>03</t>
  </si>
  <si>
    <t>Sportininkų, dalyvaujančių šalies varžybose, skaičius</t>
  </si>
  <si>
    <t>Šalies varžybose laimėta 1-3 vietų</t>
  </si>
  <si>
    <t>04</t>
  </si>
  <si>
    <t>05</t>
  </si>
  <si>
    <t>KT</t>
  </si>
  <si>
    <t>Iš viso uždaviniui</t>
  </si>
  <si>
    <t>02</t>
  </si>
  <si>
    <t>Užtikrinti mokslinį-metodinį, medicininį ir materialinį-techninį perspektyvių ir didelio meistriškumo sportininkų aprūpinimą</t>
  </si>
  <si>
    <t>Skatinti perspektyvius ir didelio meistriškumo sportininkus</t>
  </si>
  <si>
    <t>Premijų (stipendijų,) skirtų sportininkams, skaičius</t>
  </si>
  <si>
    <t>12</t>
  </si>
  <si>
    <t>SP</t>
  </si>
  <si>
    <t>Programą vykdančių įstaigų skaičius</t>
  </si>
  <si>
    <t>Iš viso tikslui</t>
  </si>
  <si>
    <t>Statyti naujas sporto bazes ir statinius</t>
  </si>
  <si>
    <t>Atlikti sporto komplekso (futbolo, regbio ir žolės riedulio maniežo) Dainų parke I etapo darbai, darbų atlikimas proc.</t>
  </si>
  <si>
    <t>Atlikti sporto komplekso (futbolo, regbio ir žolės riedulio maniežo) Dainų parke II etapo darbai, darbų atlikimas proc.</t>
  </si>
  <si>
    <t>VB</t>
  </si>
  <si>
    <t>06</t>
  </si>
  <si>
    <t>Renovuoti ir remontuoti pagal prioritetus atrinktas sporto bazes</t>
  </si>
  <si>
    <t>07</t>
  </si>
  <si>
    <t>10</t>
  </si>
  <si>
    <t>Pakeisti langai teniso kortuose ir lauko namelyje, kv. m</t>
  </si>
  <si>
    <t>11</t>
  </si>
  <si>
    <t>Modernizuoti esamas sporto bazes</t>
  </si>
  <si>
    <t xml:space="preserve">Parengtas techninis projektas, vnt. </t>
  </si>
  <si>
    <t>Sudaryti sąlygas formuoti kūno kultūros įgūdžius ir teigiamą požiūrį į jos reikšmę sveikatai, fiziniam pajėgumui ir užimtumui</t>
  </si>
  <si>
    <t>Įgyvendinti neįgaliųjų žmonių socialinę integraciją per kūno kultūrą ir sportą</t>
  </si>
  <si>
    <t xml:space="preserve">                                                                                                                    Iš viso programai</t>
  </si>
  <si>
    <t>Finansavimo šaltiniai</t>
  </si>
  <si>
    <t>1.</t>
  </si>
  <si>
    <t>1.1.</t>
  </si>
  <si>
    <t>Savivaldybės biudžeto lėšos (SB)</t>
  </si>
  <si>
    <t>1.2.</t>
  </si>
  <si>
    <t>1.3.</t>
  </si>
  <si>
    <t>1.4.</t>
  </si>
  <si>
    <t>1.5.</t>
  </si>
  <si>
    <t>1.6.</t>
  </si>
  <si>
    <t>1.7.</t>
  </si>
  <si>
    <t>1.8.</t>
  </si>
  <si>
    <t>2.</t>
  </si>
  <si>
    <t>tūkst.Eur</t>
  </si>
  <si>
    <t>2017 metų lešų poreikis</t>
  </si>
  <si>
    <t>2017 metais patvirtinti asignavimai</t>
  </si>
  <si>
    <t>2018 metais išlaidų projektas</t>
  </si>
  <si>
    <t>2019 metų išlaidų projektas</t>
  </si>
  <si>
    <t>Programų lėšų likutis SB (LIK)</t>
  </si>
  <si>
    <t>Kitos valstybės biudžeto lėšos VB (KT)</t>
  </si>
  <si>
    <t>Lėšos valstybės deleguotoms funkcijoms atlikti VB (VF)</t>
  </si>
  <si>
    <t>Įstaigų pajamų lėšos SP</t>
  </si>
  <si>
    <t>Įstaigų praėjusių metų lėšų likučiai SP (LIK)</t>
  </si>
  <si>
    <t>1.11.</t>
  </si>
  <si>
    <t>Kitos lėšos (KT)</t>
  </si>
  <si>
    <t>Viso:</t>
  </si>
  <si>
    <t>Plėtoti aukšto meistriškumo sportininkų rengimo sistemą</t>
  </si>
  <si>
    <t>Iš viso:</t>
  </si>
  <si>
    <t xml:space="preserve">
Atnaujinti ir plėsti sporto objektų infrastruktūrą mieste ir   
sutvarkyti viešąsias erdves, sudarant sąlygas sporto ir rekreacijos plėtojimui
</t>
  </si>
  <si>
    <t>Formuoti bendruomenės narių sveiką gyvenseną ir jos kultūrą</t>
  </si>
  <si>
    <t xml:space="preserve">Ugdyti talentingus sportininkus deramai atstovauti miestui ir šaliai aukščiausio rango tarptautiniuose sporto renginiuose </t>
  </si>
  <si>
    <t>Užtikrinti optimalų sporto įstaigų prieinamumą ir paslaugų įvairovę</t>
  </si>
  <si>
    <t>Testuotų sportininkų dalis nuo bendro sportuojančiųjų skaičiaus sporto mokymo įstaigose, proc.</t>
  </si>
  <si>
    <t>Testuotų sportininkų dalis nuo bendro sportuojančiųjų skaičiaus Sporto gimnazijoje, proc.</t>
  </si>
  <si>
    <t>Mokyti vaikus plaukti ir saugiai elgtis vandenyje ir prie vandens</t>
  </si>
  <si>
    <t>Išmokytų plaukti vaikų dalis nuo bendro 1-4 klasių mokinių skaičiaus Šiaulių m. mokyklose, proc.</t>
  </si>
  <si>
    <t>Įsigytos keturvietės baidarė ir irklavimo valtis, vnt</t>
  </si>
  <si>
    <t>Įsigytas vandens kateris, vnt</t>
  </si>
  <si>
    <t>Įsigytas kompresinės terapijos aparatas, vnt</t>
  </si>
  <si>
    <t>1</t>
  </si>
  <si>
    <t>Paskatintų sportininkų dalis nuo bendro meistriškumo ugdymo, meistriškumo tobulinimo ir didelio meistriškumo grupes lankančių skaičiaus, proc.</t>
  </si>
  <si>
    <t>Paskatintų trenerių dalis nuo bendro trenerių skaičiaus, proc.</t>
  </si>
  <si>
    <t xml:space="preserve">01 </t>
  </si>
  <si>
    <r>
      <t>Pakeisti VšĮ Šiaulių krepšinio akademijos "Saulė" langai, m</t>
    </r>
    <r>
      <rPr>
        <vertAlign val="superscript"/>
        <sz val="10"/>
        <rFont val="Times New Roman"/>
        <family val="1"/>
        <charset val="186"/>
      </rPr>
      <t>2</t>
    </r>
  </si>
  <si>
    <r>
      <t>Pakeisti Šiaulių futbolo akademijos administracinio pastato langai, m</t>
    </r>
    <r>
      <rPr>
        <vertAlign val="superscript"/>
        <sz val="10"/>
        <rFont val="Times New Roman"/>
        <family val="1"/>
        <charset val="186"/>
      </rPr>
      <t>2</t>
    </r>
  </si>
  <si>
    <t>Projektų skaičius, kuriems skirtas finansavimas, vnt.</t>
  </si>
  <si>
    <t>Projekte dalyvaujančių skaičius, žm.</t>
  </si>
  <si>
    <t>Surengtų respublikinių sporto renginių skaičius, vnt.</t>
  </si>
  <si>
    <t>Surengtų respublikinių sporto renginių dalyvių skaičius, vnt.</t>
  </si>
  <si>
    <t>Surengtų tarptautinių sporto renginių skaičius, vnt.</t>
  </si>
  <si>
    <t>Surengtų tarptautinių sporto renginių dalyvių skaičius, vnt.</t>
  </si>
  <si>
    <t>Dalyvaujančių Europos čempionate sportininkų skaičius, vnt.</t>
  </si>
  <si>
    <t>Dalyvaujančių pasaulio čempionate sportininkų skaičius, vnt.</t>
  </si>
  <si>
    <t>Europos čempionate 1-6 vietų ir pasaulio čempionate, taurės varžybose iškovotų 1-10 vietų skaičius</t>
  </si>
  <si>
    <t>XXXII Tokijo olimpinėms žaidynėms rengiamų sportininkų - olimpinės rinktinės  kandidatų skaičius, vnt.</t>
  </si>
  <si>
    <t>Olimpinėms žaidynėms rengiamų olimpinės pamainos sąraše įrašytas sportininkų skaičius, vnt.</t>
  </si>
  <si>
    <t>Sportininkų, dalyvavusių reabilitacijos programoje, skaičius, vnt.</t>
  </si>
  <si>
    <t>Ugdomų asmenų (sportininkų) sporto mokymo įstaigose dalis nuo bendro bendrojo ugdymo mokyklose besimokančių skaičiaus, proc</t>
  </si>
  <si>
    <t>Ugdomų asmenų (sportininkų) viešosiose sporto mokymo įstaigose dalis nuo bendro bendrojo ugdymo mokyklose besimokančių mokinių skaičiaus, proc.</t>
  </si>
  <si>
    <t>Programose dalyvaujančių asmenų skaičius, vnt.</t>
  </si>
  <si>
    <t>2540</t>
  </si>
  <si>
    <t>52</t>
  </si>
  <si>
    <t>54</t>
  </si>
  <si>
    <t>27</t>
  </si>
  <si>
    <t>33</t>
  </si>
  <si>
    <t>104</t>
  </si>
  <si>
    <t>115</t>
  </si>
  <si>
    <t>720</t>
  </si>
  <si>
    <t>7</t>
  </si>
  <si>
    <t>400</t>
  </si>
  <si>
    <t>XXXII Tokijo olimpinėms žaidynėms rengiamų sportininkų - olimpinės rinktinės  kandidatų ir olimpinės pamainos sportininkų dalis nuo bendro sąraše įrašyto sportininkų skaičiaus, proc.</t>
  </si>
  <si>
    <t>9</t>
  </si>
  <si>
    <t>Iš viso uždaviniui:</t>
  </si>
  <si>
    <t>50</t>
  </si>
  <si>
    <t>40</t>
  </si>
  <si>
    <t>700</t>
  </si>
  <si>
    <t>2</t>
  </si>
  <si>
    <t>9,4</t>
  </si>
  <si>
    <t>32</t>
  </si>
  <si>
    <t>4</t>
  </si>
  <si>
    <t>8</t>
  </si>
  <si>
    <t xml:space="preserve">Ugdyti talentingus sportininkus deramai atstovauti miestui ir šaliai aukščiausio rango šalies ir tarptautiniuose sporto renginiuose </t>
  </si>
  <si>
    <t>Lietuvos čempionato varžybose laimėta 1-3 vietų</t>
  </si>
  <si>
    <t>Sporto šakų federacijų taurės varžybose laimėta 1-3 vietų</t>
  </si>
  <si>
    <t>3</t>
  </si>
  <si>
    <t>Tarptautinėse varžybose laimėta 1-3 vietų</t>
  </si>
  <si>
    <t xml:space="preserve"> Šalies ir Baltijos šalių aukščiausio rango varžybose laimėta 1-3 vietų</t>
  </si>
  <si>
    <t>3070</t>
  </si>
  <si>
    <t>5</t>
  </si>
  <si>
    <t>Sportinėje veikloje dalyvaujančių dalis nuo visų Šiaulių m. darbingo amžiaus gyventojų, proc.</t>
  </si>
  <si>
    <t>Remtų klubų skaičius, vnt.</t>
  </si>
  <si>
    <t xml:space="preserve">Pakeistos ar suremontuotos įvažiavimų ir parkavimo dangos, darbų atlikimas proc. </t>
  </si>
  <si>
    <t>Pastato prie regbio stadiono ir tribūnų statyba (Gardino g. 14)</t>
  </si>
  <si>
    <t>Atlikti modernizavimo darbai (apšiltintas pastatas ir cokolis, sumontuoti plastiko langų blokai ir durys, pakeista elektros instaliacija ir nudažytos salės lubos), darbų atlikimas proc.</t>
  </si>
  <si>
    <t>Atlikti aikštės įrengimo darbai (paklota dirbtinės dangos aikštė, įrengtos mobilios tribūnos žiūrovams,  apšvietimas (stulpai/prožektoriai), kamuolių gaudyklės (60x5 m) bei aptvėrimas visu perimetru), darbų atlikimas proc.</t>
  </si>
  <si>
    <t xml:space="preserve">Atlikti modernizavimo darbai (apšiltintas fasadas ir dalis stogo, cokolis,  įrengtas keltuvas žmonėms su fizine negalia), darbų atlikimas proc. </t>
  </si>
  <si>
    <t>Atlikti modernizavimo darbai (įrengtas vandens persipylimo rezervuaras, pakeista vandens valymo įranga, atliktas pakabinamų lūbų laikančio karkaso remontas, suremontuotas pažeistas betono apsauginis sluoksnis, įrengtas WC ir pandusas žmonėms su fizine negalia, pakeistas technoliginis vamzdynas, įrengta sporto salė, pakeisti starto bokšteliai, įsigyti plaukimo takai), darbų atlikimas proc., proc.</t>
  </si>
  <si>
    <t>Parengtas investicijų ir techninis projektai, vnt.</t>
  </si>
  <si>
    <t>Atlikti statybos darbai (pastatytas elingas valtims laikyti (1x1000), įrengtas starto lygintojo ir finišo bokšteliai, pantoniniai lieptai, įsigyta ir sumontuota starto tiltelio įranga, metalinė trasos konstrukcija, nusileidimo - pakėlimo konstrukcija, trasos markeriai, kūbai, reperiai, kamuoliukai, ribotuvai), darbų atlikimas proc.</t>
  </si>
  <si>
    <t>Atlikti aikštės  įrengimo darbai (įrengtas pagrindas dirbtinės dangos aikštei pakloti, paklota dirbinės dangos aikštė), darbų atlikimas proc.</t>
  </si>
  <si>
    <t>Atlikti renovacijos darbai (renovuoti lengvosios atletikos takai ir sektoriai), darbų atlikimas proc.</t>
  </si>
  <si>
    <t>2,8</t>
  </si>
  <si>
    <t>Sportininkų dalyvaujančių klubo veikloje skaičius, žm.</t>
  </si>
  <si>
    <t>Sportinėje veikloje (vasarą) dalyvaujančių vaikų dalis, nuo bendrojo ugdymo mokyklose besimokančiųjų skaičiaus, proc.</t>
  </si>
  <si>
    <t>Renginių skaičius, vnt.</t>
  </si>
  <si>
    <t>1,6</t>
  </si>
  <si>
    <t>Sportinėje veikloje dalyvaujančių dalis nuo bendro Šiaulių m. darbingo amžiaus gyventojų skaičiaus, proc.</t>
  </si>
  <si>
    <t>Sportinėje veikloje dalyvaujančių darbuotojų dalis nuo bendro Šiaulių m. darbingo amžiaus gyventojų skaičiaus, proc.</t>
  </si>
  <si>
    <t>Neįgaliųjų sporto klubų, vykdančių veiklą mieste, skaičius, vnt.</t>
  </si>
  <si>
    <t>Neįgaliųjų sportinėje veikloje dalyvaujančių žmonių skaičius, žm.</t>
  </si>
  <si>
    <t>110</t>
  </si>
  <si>
    <t>195</t>
  </si>
  <si>
    <t>Sportininkų skaičius, žm.</t>
  </si>
  <si>
    <t>Laimėtų 1-3 vietų skaičius, vnt</t>
  </si>
  <si>
    <t>01                                        Iš viso uždaviniui</t>
  </si>
  <si>
    <t>04                                                                       Iš viso tikslui</t>
  </si>
  <si>
    <t xml:space="preserve">                                                Iš viso uždaviniui</t>
  </si>
  <si>
    <t>Komandų, dalyvaujančių šalies varžybose skaičius, vnt.</t>
  </si>
  <si>
    <t>Komandų dalyvaujančių tarptautinėse varžybose skaičius, žm.</t>
  </si>
  <si>
    <t>Komandų, dalyvaujančių šalies, Baltijos šalių ir tarptautinėse aukščiausio rango varžybose skaičius, žm.</t>
  </si>
  <si>
    <t>Sportininkų  dalyvaujančių šalies varžybose dalis nuo bendro sporto klubuose ugdomų žaidimų sporto šakų asmenų skaičiaus, proc.</t>
  </si>
  <si>
    <t>Sportininkų  dalyvaujančių tarptautinėse varžybose dalis nuo bendro sporto klubuose ugdomų  žaidimų sporto šakų asmenų skaičiaus, proc.</t>
  </si>
  <si>
    <t>Organizuoti nacionalinio ir tarptautinio lygmens sporto renginius ir sudaryti galimybę sportininkams deramai pasirengti bei dalyvauti sporto varžybose</t>
  </si>
  <si>
    <t>Siekti rezultatyvios kūno kultūros ir sporto plėtros didinant socialinę sporto funkciją, sudarant palankią aplinką gyventojų sveikatai stiprinti ir darbingumui gerinti</t>
  </si>
  <si>
    <t>Sudarytos tinkamos sąlygos pasirengti šalies ir tarptautiniams sporto renginiams</t>
  </si>
  <si>
    <t>Plėtoti aukšto meistriškumo sportininkų rengimo sistemą miesto sporto organizacijų žaidimų komandose (jaunimas ir suaugusieji)</t>
  </si>
  <si>
    <t>60</t>
  </si>
  <si>
    <t>80</t>
  </si>
  <si>
    <t>90</t>
  </si>
  <si>
    <t>Sporto bazių (salių) poreikio užtikrinimas, proc.</t>
  </si>
  <si>
    <t>2016 metais patvirtinti asignavimai</t>
  </si>
  <si>
    <t>2017 metai</t>
  </si>
  <si>
    <t>2018 metai</t>
  </si>
  <si>
    <t xml:space="preserve">2019 metai </t>
  </si>
  <si>
    <t>07 Kūno kultūros ir sporto plėtros programa</t>
  </si>
  <si>
    <t>11 06</t>
  </si>
  <si>
    <t xml:space="preserve">11 06 </t>
  </si>
  <si>
    <t>11  06</t>
  </si>
  <si>
    <t>11 07</t>
  </si>
  <si>
    <t>2017 metų poreikis</t>
  </si>
  <si>
    <t xml:space="preserve">Savivaldybės biudžeto lėšos </t>
  </si>
  <si>
    <t>Paskolų lėšos PS</t>
  </si>
  <si>
    <t>Mokinio krepšelio lėšos VB (MK)</t>
  </si>
  <si>
    <t>Valstybės investicijų projektų lėšos VB (VIP)</t>
  </si>
  <si>
    <t>Kelių priežiūros programos lėšos VB (KPP)</t>
  </si>
  <si>
    <t>1.9.</t>
  </si>
  <si>
    <t>Europos Sąjungos lėšos ES</t>
  </si>
  <si>
    <t>1.10.</t>
  </si>
  <si>
    <t>Pakeistos šaligatvių dangos, darbų atlikimas proc.</t>
  </si>
  <si>
    <t>Miesto, apskrities, šalies ir tarptautinių renginių vykdymas</t>
  </si>
  <si>
    <t>Programų neformaliojo vaikų švietimo sporto įstaigose vykdymas</t>
  </si>
  <si>
    <t>Universalios dirbtinės dangos sporto aikštelės įrengimas</t>
  </si>
  <si>
    <t>Plaukimo mokyklos "Delfinas" (Ežero 11A) pastato modernizavimas</t>
  </si>
  <si>
    <t>Lengvosios atletikos takų ir sektoriaus  miesto stadione (Daukanto g. 23) renovavimas</t>
  </si>
  <si>
    <t>Sporto mokymo įstaigų pastatų langų ir durų pakeitimas</t>
  </si>
  <si>
    <t xml:space="preserve"> Kūno kultūros ir sporto įstaigų įvažiavimų ir parkavimo aikštelių dangų sutvarkymas ir jų priežiūros vykdymas</t>
  </si>
  <si>
    <t>Teniso kortų (Gardino g. 8) modernizavimas</t>
  </si>
  <si>
    <t>Plaukimo mokyklos "Delfinas" pastato (Dainų g. 33A) modernizavimas</t>
  </si>
  <si>
    <t xml:space="preserve">Vasaros vaikų užimtumo renginių organizavimas </t>
  </si>
  <si>
    <t>Sporto visiems ir sveikatingumo renginių (masinės sporto šventės, žaidynės, vasaros užimtumo renginiai ir kt.) organizavimas</t>
  </si>
  <si>
    <t>Dviračių programos vystymo renginių vykdymas</t>
  </si>
  <si>
    <t>Veteranų sporto klubų veiklos rėmimas</t>
  </si>
  <si>
    <t>Sporto renginių, konkursų žmonėms su fizine negalia, akliesiems ir kurtiesiems organizavimas</t>
  </si>
  <si>
    <t>Dalyvavimas šalyje organizuojamuose renginiuose.</t>
  </si>
  <si>
    <t>Pasirengimas ir dalyvavimas Lietuvos čempionato ir sporto šakų federacijų taurės varžybose</t>
  </si>
  <si>
    <t>Pasirengimas  ir dalyvavimas Baltijos lygos ir taurės laimėtojų,  Europos taurės, Europos šalių čempionų taurės  varžybose</t>
  </si>
  <si>
    <t xml:space="preserve"> Krepšinio plėtros programos įgyvendinimas</t>
  </si>
  <si>
    <t>Dirbančiųjų kūno kultūros renginių organizavimas</t>
  </si>
  <si>
    <t>Pasirengimas ir dalyvavimas šalies čempionatuose, pirmenybėse, taurės varžybose, kompleksiniuose renginiuose ir žaidynėse</t>
  </si>
  <si>
    <t>Pasirengimas ir dalyvavimas Baltijos, Europos ir pasaulio čempionatuose, taurės varžybose, Europos olimpinių dienų festivalyje, tarptautiniuose renginiuose</t>
  </si>
  <si>
    <t>Projektų ir paraiškų rengimas papildomoms lėšoms gauti</t>
  </si>
  <si>
    <t>Didelio meistriškumo sportininkų rengimas pagal olimpinių žaidynių ir olimpinės pamainos sportininkų rengimo  programas („Tokijo -2020“)</t>
  </si>
  <si>
    <t>Perspektyvių sportininkų testavimas,  gautų rezultatų koregavimas bei rekomendacijų teikimas</t>
  </si>
  <si>
    <t>Metinių premijų (stipendijų) skyrimas  perspektyviausiems sportininkams</t>
  </si>
  <si>
    <t>Sportininkų ir trenerių laimėjusius aukštas vietas tarptautinės varžybose, skatinimas</t>
  </si>
  <si>
    <t>Lėšų savivaldybės biudžetinių  ir viešųjų sporto mokymo įstaigų veiklai užtikrinti skyrimas</t>
  </si>
  <si>
    <t>Sporto komplekso (futbolo, regbio ir žolės riedulio maniežo)  ir 50 m ilgio baseino Dainų parke pastatymas</t>
  </si>
  <si>
    <t>Irklavimo sporto bazės (Žvyro g. 34) įrengimas (pastatymas)</t>
  </si>
  <si>
    <t>Futbolo aikštės (Kviečių g. 9) įrengimas</t>
  </si>
  <si>
    <t>Strateginio veiklos plano vykdytojų kodų klasifikatorius*</t>
  </si>
  <si>
    <t>Programos vykdytojo kodas</t>
  </si>
  <si>
    <t>Pavadinimas</t>
  </si>
  <si>
    <t>Strateginės plėtros ir ekonomikos departamento Strateginio planavimo ir finansų skyrius</t>
  </si>
  <si>
    <t>Strateginės plėtros ir ekonomikos departamento Ekonomikos ir investicijų skyrius</t>
  </si>
  <si>
    <t>Strateginės plėtros ir ekonomikos departamento Apskaitos skyrius</t>
  </si>
  <si>
    <t>Urbanistinės plėtros ir ūkio departamento Statybos ir renovacijos skyrius</t>
  </si>
  <si>
    <t>Urbanistinės plėtros ir ūkio departamento Miesto ūkio ir aplinkos skyrius</t>
  </si>
  <si>
    <t>20</t>
  </si>
  <si>
    <t>Projektų valdymo skyrius</t>
  </si>
  <si>
    <t>* patvirtinta Šiaulių miesto savivaldybės administracijos direktoriaus 2016-10-28  įsakymu Nr. A -1473</t>
  </si>
  <si>
    <t>Švietimo, kultūros ir sporto departamento Kūno kultūros ir sporto  skyrius</t>
  </si>
  <si>
    <t>Strateginis tikslas 01. Užtikrinti visuomenės poreikius tenkinančių švietimo, kultūros, sporto, sveikatos ir socialinių paslaugų kokybę ir įvairovę</t>
  </si>
  <si>
    <t>11  05 06 20</t>
  </si>
  <si>
    <t>Urbanistinės plėtros ir ūkio departamento Architektūros, urbanistikos ir paveldosaugos skyrius</t>
  </si>
  <si>
    <t xml:space="preserve">11 </t>
  </si>
  <si>
    <t xml:space="preserve">11  </t>
  </si>
  <si>
    <t>VB (MK)</t>
  </si>
  <si>
    <t>FINANSAVIMO LĖŠŲ SUVESTINĖ</t>
  </si>
  <si>
    <t>tūkst. Eur</t>
  </si>
  <si>
    <t>SP lik.</t>
  </si>
  <si>
    <t xml:space="preserve"> Programų neformaliojo vaikų švietimo savivaldybės sporto mokymo įstaigose vykdymas</t>
  </si>
  <si>
    <t>2018 metais patvirtinti asignavimai</t>
  </si>
  <si>
    <t>2019 metais patvirtinti asignavimai</t>
  </si>
  <si>
    <t>Iš viso 07 programai  (1 eilutė + 2 eilutė)</t>
  </si>
  <si>
    <t xml:space="preserve">Pakeistas (modernizuotas) apšvietimas, darbų atlikimas proc. </t>
  </si>
  <si>
    <t>SP(LIK)</t>
  </si>
  <si>
    <t>VB(MK)</t>
  </si>
  <si>
    <t>KŪNO KULTŪROS IR SPORTO PLĖTROS PROGRAMOS NR. 07 2017-2019 M VEIKLOS PLANO</t>
  </si>
  <si>
    <t>SB(LIK)</t>
  </si>
  <si>
    <t xml:space="preserve"> 145914695</t>
  </si>
  <si>
    <t xml:space="preserve"> 145914161</t>
  </si>
  <si>
    <t>145914880</t>
  </si>
  <si>
    <t>Įrengtos palūdimio  tinklinio aikštelės prie Talkšos ežero</t>
  </si>
  <si>
    <r>
      <t xml:space="preserve">Atlikti statybos darbai (inžinerinių tinklų ir pamatų įrengimas, pastato statyba ir gerbūvio sutvarkymas, 500 vietų tribūnų įrengimas, </t>
    </r>
    <r>
      <rPr>
        <sz val="10"/>
        <rFont val="Times New Roman"/>
        <family val="1"/>
        <charset val="186"/>
      </rPr>
      <t>darbų atlikimas proc.</t>
    </r>
  </si>
  <si>
    <t>Rėkyvos ežero pakrantės pritaikymas jėgos aitvarų ir burlenčių turizmo reikmėms</t>
  </si>
  <si>
    <t>Vandens transporto nuleidimo vietos į Rėkyvos ežerą įrengimas, Šiaulių mieste</t>
  </si>
  <si>
    <t>08</t>
  </si>
  <si>
    <t>Įrengtų vandens transporto priemonių nuleidimo vietų sk.</t>
  </si>
  <si>
    <t>Parengtas techninis projektas</t>
  </si>
  <si>
    <t>Įgyvendintas projekto I etapas, proc.</t>
  </si>
  <si>
    <t>06 07</t>
  </si>
  <si>
    <t>20 05 06 07</t>
  </si>
  <si>
    <t>VB(KT)</t>
  </si>
  <si>
    <t>Sporto m-la "Atžalynas" (Sportinė jachta, transportavimo priekaba, 2-i "Drakono valtys")</t>
  </si>
  <si>
    <t>x</t>
  </si>
  <si>
    <t>PATVIRTINTA</t>
  </si>
  <si>
    <t xml:space="preserve">Šiaulių miesto savivaldybės tarybos </t>
  </si>
  <si>
    <t>2017 m. vasario 2 d. sprendimu Nr. T-4</t>
  </si>
  <si>
    <t xml:space="preserve">(Šiaulių miesto savivaldybės tarybos </t>
  </si>
  <si>
    <t>2017 m. gruodžio 21 d. sprendimo Nr. T- 432 redakcija)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</si>
</sst>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1" x14ac:knownFonts="1">
    <font>
      <sz val="10"/>
      <name val="Arial"/>
      <family val="2"/>
      <charset val="186"/>
    </font>
    <font>
      <sz val="12"/>
      <name val="Arial"/>
      <family val="2"/>
      <charset val="186"/>
    </font>
    <font>
      <sz val="12"/>
      <name val="Times New Roman"/>
      <family val="1"/>
      <charset val="186"/>
    </font>
    <font>
      <sz val="11"/>
      <name val="Times New Roman"/>
      <family val="1"/>
      <charset val="186"/>
    </font>
    <font>
      <b/>
      <sz val="12"/>
      <name val="Times New Roman"/>
      <family val="1"/>
      <charset val="186"/>
    </font>
    <font>
      <sz val="11"/>
      <name val="Arial"/>
      <family val="2"/>
      <charset val="186"/>
    </font>
    <font>
      <b/>
      <sz val="11"/>
      <name val="Times New Roman"/>
      <family val="1"/>
      <charset val="186"/>
    </font>
    <font>
      <sz val="13"/>
      <name val="Times New Roman"/>
      <family val="1"/>
      <charset val="186"/>
    </font>
    <font>
      <b/>
      <sz val="13"/>
      <name val="Times New Roman"/>
      <family val="1"/>
      <charset val="186"/>
    </font>
    <font>
      <sz val="18"/>
      <name val="Times New Roman"/>
      <family val="1"/>
      <charset val="186"/>
    </font>
    <font>
      <sz val="18"/>
      <name val="Arial"/>
      <family val="2"/>
      <charset val="186"/>
    </font>
    <font>
      <sz val="13"/>
      <name val="Arial"/>
      <family val="2"/>
      <charset val="186"/>
    </font>
    <font>
      <b/>
      <sz val="18"/>
      <name val="Times New Roman"/>
      <family val="1"/>
      <charset val="186"/>
    </font>
    <font>
      <sz val="10"/>
      <name val="Times New Roman"/>
      <family val="1"/>
      <charset val="186"/>
    </font>
    <font>
      <sz val="12"/>
      <name val="Times New Roman"/>
      <family val="1"/>
      <charset val="1"/>
    </font>
    <font>
      <b/>
      <sz val="12"/>
      <name val="Times New Roman"/>
      <family val="1"/>
      <charset val="1"/>
    </font>
    <font>
      <sz val="10"/>
      <name val="Arial"/>
      <family val="2"/>
      <charset val="186"/>
    </font>
    <font>
      <sz val="12"/>
      <color indexed="10"/>
      <name val="Times New Roman"/>
      <family val="1"/>
      <charset val="186"/>
    </font>
    <font>
      <sz val="12"/>
      <color indexed="8"/>
      <name val="Times New Roman"/>
      <family val="1"/>
      <charset val="186"/>
    </font>
    <font>
      <b/>
      <sz val="12"/>
      <color indexed="8"/>
      <name val="Times New Roman"/>
      <family val="1"/>
      <charset val="186"/>
    </font>
    <font>
      <vertAlign val="superscript"/>
      <sz val="10"/>
      <name val="Times New Roman"/>
      <family val="1"/>
      <charset val="186"/>
    </font>
    <font>
      <b/>
      <sz val="10"/>
      <name val="Times New Roman"/>
      <family val="1"/>
      <charset val="186"/>
    </font>
    <font>
      <sz val="10"/>
      <color indexed="8"/>
      <name val="Times New Roman"/>
      <family val="1"/>
      <charset val="186"/>
    </font>
    <font>
      <strike/>
      <sz val="11"/>
      <name val="Times New Roman"/>
      <family val="1"/>
      <charset val="186"/>
    </font>
    <font>
      <sz val="11"/>
      <color indexed="8"/>
      <name val="Times New Roman"/>
      <family val="1"/>
      <charset val="186"/>
    </font>
    <font>
      <sz val="10"/>
      <color indexed="8"/>
      <name val="Times New Roman"/>
      <family val="1"/>
      <charset val="1"/>
    </font>
    <font>
      <sz val="10"/>
      <name val="Times New Roman"/>
      <family val="1"/>
      <charset val="1"/>
    </font>
    <font>
      <sz val="11"/>
      <color indexed="8"/>
      <name val="Times New Roman"/>
      <family val="1"/>
      <charset val="1"/>
    </font>
    <font>
      <sz val="11"/>
      <name val="Times New Roman"/>
      <family val="1"/>
      <charset val="1"/>
    </font>
    <font>
      <sz val="12"/>
      <color theme="1"/>
      <name val="Times New Roman"/>
      <family val="1"/>
      <charset val="186"/>
    </font>
    <font>
      <b/>
      <sz val="12"/>
      <color theme="1"/>
      <name val="Times New Roman"/>
      <family val="1"/>
      <charset val="186"/>
    </font>
    <font>
      <sz val="10"/>
      <color rgb="FFFF0000"/>
      <name val="Times New Roman"/>
      <family val="1"/>
      <charset val="186"/>
    </font>
    <font>
      <b/>
      <sz val="12"/>
      <color rgb="FFFF0000"/>
      <name val="Times New Roman"/>
      <family val="1"/>
      <charset val="186"/>
    </font>
    <font>
      <sz val="9"/>
      <color indexed="81"/>
      <name val="Tahoma"/>
      <family val="2"/>
      <charset val="186"/>
    </font>
    <font>
      <sz val="8"/>
      <name val="Times New Roman"/>
      <family val="1"/>
      <charset val="186"/>
    </font>
    <font>
      <b/>
      <sz val="12"/>
      <color rgb="FFFF0000"/>
      <name val="Arial"/>
      <family val="2"/>
      <charset val="186"/>
    </font>
    <font>
      <sz val="11"/>
      <color rgb="FFFFFF00"/>
      <name val="Times New Roman"/>
      <family val="1"/>
      <charset val="186"/>
    </font>
    <font>
      <strike/>
      <sz val="12"/>
      <name val="Times New Roman"/>
      <family val="1"/>
      <charset val="186"/>
    </font>
    <font>
      <strike/>
      <sz val="12"/>
      <color indexed="8"/>
      <name val="Times New Roman"/>
      <family val="1"/>
      <charset val="186"/>
    </font>
    <font>
      <strike/>
      <sz val="12"/>
      <color theme="1"/>
      <name val="Times New Roman"/>
      <family val="1"/>
      <charset val="186"/>
    </font>
    <font>
      <sz val="11"/>
      <color theme="1"/>
      <name val="Times New Roman"/>
      <family val="1"/>
      <charset val="186"/>
    </font>
  </fonts>
  <fills count="29">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22"/>
        <bgColor indexed="55"/>
      </patternFill>
    </fill>
    <fill>
      <patternFill patternType="solid">
        <fgColor indexed="42"/>
        <bgColor indexed="27"/>
      </patternFill>
    </fill>
    <fill>
      <patternFill patternType="solid">
        <fgColor indexed="44"/>
        <bgColor indexed="31"/>
      </patternFill>
    </fill>
    <fill>
      <patternFill patternType="solid">
        <fgColor indexed="43"/>
        <bgColor indexed="42"/>
      </patternFill>
    </fill>
    <fill>
      <patternFill patternType="solid">
        <fgColor indexed="45"/>
        <bgColor indexed="29"/>
      </patternFill>
    </fill>
    <fill>
      <patternFill patternType="solid">
        <fgColor indexed="13"/>
        <bgColor indexed="34"/>
      </patternFill>
    </fill>
    <fill>
      <patternFill patternType="solid">
        <fgColor theme="0"/>
        <bgColor indexed="64"/>
      </patternFill>
    </fill>
    <fill>
      <patternFill patternType="solid">
        <fgColor theme="0" tint="-0.249977111117893"/>
        <bgColor indexed="64"/>
      </patternFill>
    </fill>
    <fill>
      <patternFill patternType="solid">
        <fgColor theme="4" tint="0.39997558519241921"/>
        <bgColor indexed="31"/>
      </patternFill>
    </fill>
    <fill>
      <patternFill patternType="solid">
        <fgColor theme="0" tint="-0.34998626667073579"/>
        <bgColor indexed="27"/>
      </patternFill>
    </fill>
    <fill>
      <patternFill patternType="solid">
        <fgColor theme="0"/>
        <bgColor indexed="27"/>
      </patternFill>
    </fill>
    <fill>
      <patternFill patternType="solid">
        <fgColor theme="2"/>
        <bgColor indexed="64"/>
      </patternFill>
    </fill>
    <fill>
      <patternFill patternType="solid">
        <fgColor theme="2"/>
        <bgColor indexed="27"/>
      </patternFill>
    </fill>
    <fill>
      <patternFill patternType="solid">
        <fgColor theme="0"/>
        <bgColor indexed="9"/>
      </patternFill>
    </fill>
    <fill>
      <patternFill patternType="solid">
        <fgColor rgb="FFB7EFC2"/>
        <bgColor indexed="31"/>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99CCFF"/>
        <bgColor indexed="31"/>
      </patternFill>
    </fill>
    <fill>
      <patternFill patternType="solid">
        <fgColor rgb="FF99CCFF"/>
        <bgColor indexed="27"/>
      </patternFill>
    </fill>
    <fill>
      <patternFill patternType="solid">
        <fgColor theme="0" tint="-4.9989318521683403E-2"/>
        <bgColor indexed="64"/>
      </patternFill>
    </fill>
    <fill>
      <patternFill patternType="solid">
        <fgColor theme="0"/>
        <bgColor indexed="26"/>
      </patternFill>
    </fill>
    <fill>
      <patternFill patternType="solid">
        <fgColor theme="0" tint="-0.14999847407452621"/>
        <bgColor indexed="9"/>
      </patternFill>
    </fill>
    <fill>
      <patternFill patternType="solid">
        <fgColor theme="0" tint="-0.14999847407452621"/>
        <bgColor indexed="27"/>
      </patternFill>
    </fill>
    <fill>
      <patternFill patternType="solid">
        <fgColor theme="0" tint="-4.9989318521683403E-2"/>
        <bgColor indexed="27"/>
      </patternFill>
    </fill>
  </fills>
  <borders count="4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bottom style="thin">
        <color indexed="8"/>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right/>
      <top/>
      <bottom style="thin">
        <color indexed="8"/>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top style="thin">
        <color indexed="8"/>
      </top>
      <bottom/>
      <diagonal/>
    </border>
    <border>
      <left style="thin">
        <color indexed="64"/>
      </left>
      <right/>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s>
  <cellStyleXfs count="3">
    <xf numFmtId="0" fontId="0" fillId="0" borderId="0"/>
    <xf numFmtId="0" fontId="16" fillId="0" borderId="0"/>
    <xf numFmtId="0" fontId="16" fillId="0" borderId="0"/>
  </cellStyleXfs>
  <cellXfs count="707">
    <xf numFmtId="0" fontId="0" fillId="0" borderId="0" xfId="0"/>
    <xf numFmtId="0" fontId="1" fillId="0" borderId="0" xfId="0" applyFont="1" applyBorder="1" applyAlignment="1">
      <alignment vertical="top"/>
    </xf>
    <xf numFmtId="0" fontId="1" fillId="0" borderId="0" xfId="0" applyFont="1" applyBorder="1" applyAlignment="1">
      <alignment horizontal="center" vertical="top"/>
    </xf>
    <xf numFmtId="49" fontId="1" fillId="0" borderId="0" xfId="0" applyNumberFormat="1" applyFont="1" applyBorder="1" applyAlignment="1">
      <alignment vertical="top"/>
    </xf>
    <xf numFmtId="0" fontId="2" fillId="0" borderId="0" xfId="0" applyFont="1" applyBorder="1" applyAlignment="1">
      <alignment vertical="top"/>
    </xf>
    <xf numFmtId="0" fontId="1" fillId="0" borderId="0" xfId="0" applyFont="1" applyBorder="1"/>
    <xf numFmtId="0" fontId="5" fillId="0" borderId="0" xfId="0" applyFont="1" applyBorder="1"/>
    <xf numFmtId="0" fontId="5" fillId="0" borderId="0" xfId="0" applyFont="1" applyBorder="1" applyAlignment="1">
      <alignment vertical="top"/>
    </xf>
    <xf numFmtId="0" fontId="5" fillId="0" borderId="0" xfId="0" applyFont="1" applyBorder="1" applyAlignment="1">
      <alignment horizontal="center" vertical="top"/>
    </xf>
    <xf numFmtId="0" fontId="4" fillId="0" borderId="0" xfId="0" applyFont="1" applyBorder="1" applyAlignment="1">
      <alignment vertical="top"/>
    </xf>
    <xf numFmtId="0" fontId="9" fillId="0" borderId="0" xfId="0" applyFont="1" applyBorder="1" applyAlignment="1">
      <alignment vertical="top"/>
    </xf>
    <xf numFmtId="0" fontId="10" fillId="0" borderId="0" xfId="0" applyFont="1" applyBorder="1"/>
    <xf numFmtId="0" fontId="12" fillId="0" borderId="0" xfId="0" applyFont="1" applyBorder="1" applyAlignment="1">
      <alignment vertical="top"/>
    </xf>
    <xf numFmtId="0" fontId="7" fillId="0" borderId="0" xfId="0" applyFont="1" applyBorder="1" applyAlignment="1">
      <alignment vertical="top"/>
    </xf>
    <xf numFmtId="0" fontId="11" fillId="0" borderId="0" xfId="0" applyFont="1" applyBorder="1"/>
    <xf numFmtId="0" fontId="8" fillId="0" borderId="0" xfId="0" applyFont="1" applyBorder="1" applyAlignment="1">
      <alignment vertical="top"/>
    </xf>
    <xf numFmtId="0" fontId="9" fillId="0" borderId="0" xfId="0" applyFont="1" applyBorder="1" applyAlignment="1">
      <alignment horizontal="left" vertical="top"/>
    </xf>
    <xf numFmtId="0" fontId="10" fillId="0" borderId="0" xfId="0" applyFont="1" applyBorder="1" applyAlignment="1">
      <alignment horizontal="left"/>
    </xf>
    <xf numFmtId="164" fontId="9" fillId="0" borderId="0" xfId="0" applyNumberFormat="1" applyFont="1" applyBorder="1" applyAlignment="1">
      <alignment vertical="top"/>
    </xf>
    <xf numFmtId="164" fontId="10" fillId="0" borderId="0" xfId="0" applyNumberFormat="1" applyFont="1" applyBorder="1"/>
    <xf numFmtId="0" fontId="9" fillId="0" borderId="0" xfId="0" applyFont="1" applyFill="1" applyBorder="1" applyAlignment="1">
      <alignment vertical="top"/>
    </xf>
    <xf numFmtId="0" fontId="10" fillId="0" borderId="0" xfId="0" applyFont="1" applyFill="1" applyBorder="1"/>
    <xf numFmtId="49" fontId="5" fillId="0" borderId="0" xfId="0" applyNumberFormat="1" applyFont="1" applyBorder="1" applyAlignment="1">
      <alignment vertical="top"/>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0" borderId="1" xfId="0" applyNumberFormat="1" applyFont="1" applyBorder="1" applyAlignment="1">
      <alignment horizontal="center" vertical="center"/>
    </xf>
    <xf numFmtId="164" fontId="4" fillId="3" borderId="1"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0" fontId="2" fillId="4" borderId="1" xfId="0" applyFont="1" applyFill="1" applyBorder="1" applyAlignment="1">
      <alignment horizontal="left" vertical="top" wrapText="1"/>
    </xf>
    <xf numFmtId="164" fontId="2" fillId="2"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4" borderId="1" xfId="0" applyFont="1" applyFill="1" applyBorder="1" applyAlignment="1">
      <alignment horizontal="center" vertical="center"/>
    </xf>
    <xf numFmtId="164" fontId="4" fillId="5" borderId="1" xfId="0" applyNumberFormat="1" applyFont="1" applyFill="1" applyBorder="1" applyAlignment="1">
      <alignment horizontal="center" vertical="top"/>
    </xf>
    <xf numFmtId="0" fontId="2" fillId="0" borderId="1" xfId="0" applyFont="1" applyBorder="1" applyAlignment="1">
      <alignment horizontal="center" vertical="center"/>
    </xf>
    <xf numFmtId="164" fontId="18" fillId="3" borderId="1" xfId="0" applyNumberFormat="1" applyFont="1" applyFill="1" applyBorder="1" applyAlignment="1">
      <alignment horizontal="center" vertical="center"/>
    </xf>
    <xf numFmtId="0" fontId="4" fillId="4" borderId="1" xfId="0" applyFont="1" applyFill="1" applyBorder="1" applyAlignment="1">
      <alignment horizontal="center" vertical="top"/>
    </xf>
    <xf numFmtId="0" fontId="2" fillId="0" borderId="1" xfId="0" applyFont="1" applyFill="1" applyBorder="1" applyAlignment="1">
      <alignment horizontal="center" vertical="center"/>
    </xf>
    <xf numFmtId="164" fontId="2" fillId="2" borderId="2" xfId="0" applyNumberFormat="1" applyFont="1" applyFill="1" applyBorder="1" applyAlignment="1">
      <alignment horizontal="center" vertical="center" wrapText="1"/>
    </xf>
    <xf numFmtId="164" fontId="2" fillId="0" borderId="1" xfId="0" applyNumberFormat="1" applyFont="1" applyBorder="1" applyAlignment="1">
      <alignment vertical="center"/>
    </xf>
    <xf numFmtId="164" fontId="4" fillId="4" borderId="3" xfId="0"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164" fontId="4" fillId="4" borderId="1" xfId="0" applyNumberFormat="1" applyFont="1" applyFill="1" applyBorder="1" applyAlignment="1">
      <alignment horizontal="center" vertical="top"/>
    </xf>
    <xf numFmtId="164" fontId="4" fillId="6" borderId="1" xfId="0" applyNumberFormat="1" applyFont="1" applyFill="1" applyBorder="1" applyAlignment="1">
      <alignment horizontal="center" vertical="top"/>
    </xf>
    <xf numFmtId="164" fontId="18" fillId="2" borderId="1" xfId="0" applyNumberFormat="1" applyFont="1" applyFill="1" applyBorder="1" applyAlignment="1">
      <alignment horizontal="center" vertical="center" wrapText="1"/>
    </xf>
    <xf numFmtId="0" fontId="2" fillId="0" borderId="2" xfId="0" applyFont="1" applyBorder="1" applyAlignment="1">
      <alignment horizontal="center" vertical="center"/>
    </xf>
    <xf numFmtId="1" fontId="2" fillId="2" borderId="2" xfId="0" applyNumberFormat="1" applyFont="1" applyFill="1" applyBorder="1" applyAlignment="1">
      <alignment horizontal="center" vertical="center" wrapText="1"/>
    </xf>
    <xf numFmtId="1" fontId="2" fillId="2" borderId="4" xfId="0" applyNumberFormat="1" applyFont="1" applyFill="1" applyBorder="1" applyAlignment="1">
      <alignment horizontal="center" vertical="center" wrapText="1"/>
    </xf>
    <xf numFmtId="0" fontId="4" fillId="4" borderId="2" xfId="0" applyFont="1" applyFill="1" applyBorder="1" applyAlignment="1">
      <alignment horizontal="center" vertical="top"/>
    </xf>
    <xf numFmtId="164" fontId="4" fillId="4" borderId="2" xfId="0" applyNumberFormat="1" applyFont="1" applyFill="1" applyBorder="1" applyAlignment="1">
      <alignment horizontal="center" vertical="top"/>
    </xf>
    <xf numFmtId="49" fontId="4" fillId="0"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164" fontId="18" fillId="0" borderId="1" xfId="0" applyNumberFormat="1" applyFont="1" applyBorder="1" applyAlignment="1">
      <alignment horizontal="center" vertical="center"/>
    </xf>
    <xf numFmtId="164" fontId="2" fillId="2" borderId="5" xfId="0" applyNumberFormat="1" applyFont="1" applyFill="1" applyBorder="1" applyAlignment="1">
      <alignment horizontal="center" vertical="center" wrapText="1"/>
    </xf>
    <xf numFmtId="164" fontId="4" fillId="7" borderId="1" xfId="0" applyNumberFormat="1" applyFont="1" applyFill="1" applyBorder="1" applyAlignment="1">
      <alignment horizontal="center" vertical="center"/>
    </xf>
    <xf numFmtId="49" fontId="4" fillId="5" borderId="6" xfId="0" applyNumberFormat="1" applyFont="1" applyFill="1" applyBorder="1" applyAlignment="1">
      <alignment horizontal="center" vertical="top"/>
    </xf>
    <xf numFmtId="164" fontId="4" fillId="5" borderId="6" xfId="0" applyNumberFormat="1" applyFont="1" applyFill="1" applyBorder="1" applyAlignment="1">
      <alignment horizontal="center" vertical="top"/>
    </xf>
    <xf numFmtId="49" fontId="4" fillId="5" borderId="6" xfId="0" applyNumberFormat="1" applyFont="1" applyFill="1" applyBorder="1" applyAlignment="1">
      <alignment horizontal="left" vertical="top"/>
    </xf>
    <xf numFmtId="49" fontId="4" fillId="5" borderId="6" xfId="0" applyNumberFormat="1" applyFont="1" applyFill="1" applyBorder="1" applyAlignment="1">
      <alignment horizontal="right" vertical="top"/>
    </xf>
    <xf numFmtId="49" fontId="4" fillId="6" borderId="7" xfId="0" applyNumberFormat="1" applyFont="1" applyFill="1" applyBorder="1" applyAlignment="1">
      <alignment horizontal="center" vertical="top"/>
    </xf>
    <xf numFmtId="49" fontId="4" fillId="6" borderId="7" xfId="0" applyNumberFormat="1" applyFont="1" applyFill="1" applyBorder="1" applyAlignment="1">
      <alignment vertical="top"/>
    </xf>
    <xf numFmtId="164" fontId="4" fillId="6" borderId="7" xfId="0" applyNumberFormat="1" applyFont="1" applyFill="1" applyBorder="1" applyAlignment="1">
      <alignment horizontal="center" vertical="top"/>
    </xf>
    <xf numFmtId="164" fontId="4" fillId="0" borderId="1" xfId="0" applyNumberFormat="1" applyFont="1" applyFill="1" applyBorder="1" applyAlignment="1">
      <alignment horizontal="center" vertical="center"/>
    </xf>
    <xf numFmtId="0" fontId="2" fillId="11" borderId="1" xfId="0" applyFont="1" applyFill="1" applyBorder="1" applyAlignment="1">
      <alignment horizontal="center" vertical="top" wrapText="1"/>
    </xf>
    <xf numFmtId="0" fontId="4" fillId="4" borderId="6" xfId="0" applyFont="1" applyFill="1" applyBorder="1" applyAlignment="1">
      <alignment horizontal="center" vertical="top"/>
    </xf>
    <xf numFmtId="0" fontId="13" fillId="0" borderId="1" xfId="0" applyFont="1" applyBorder="1" applyAlignment="1">
      <alignment vertical="top" wrapText="1"/>
    </xf>
    <xf numFmtId="0" fontId="13" fillId="0" borderId="1" xfId="0" applyFont="1" applyFill="1" applyBorder="1" applyAlignment="1">
      <alignment horizontal="left" vertical="top" wrapText="1"/>
    </xf>
    <xf numFmtId="164" fontId="2" fillId="0" borderId="1" xfId="0" applyNumberFormat="1" applyFont="1" applyFill="1" applyBorder="1" applyAlignment="1">
      <alignment horizontal="center" vertical="top"/>
    </xf>
    <xf numFmtId="0" fontId="2" fillId="0" borderId="8" xfId="0" applyFont="1" applyBorder="1" applyAlignment="1">
      <alignment vertical="center" wrapText="1"/>
    </xf>
    <xf numFmtId="164" fontId="4" fillId="4" borderId="6" xfId="0" applyNumberFormat="1" applyFont="1" applyFill="1" applyBorder="1" applyAlignment="1">
      <alignment horizontal="center" vertical="top"/>
    </xf>
    <xf numFmtId="0" fontId="4" fillId="4" borderId="7" xfId="0" applyFont="1" applyFill="1" applyBorder="1" applyAlignment="1">
      <alignment horizontal="center" vertical="top"/>
    </xf>
    <xf numFmtId="164" fontId="4" fillId="0" borderId="1" xfId="0" applyNumberFormat="1" applyFont="1" applyFill="1" applyBorder="1" applyAlignment="1">
      <alignment horizontal="center" vertical="top"/>
    </xf>
    <xf numFmtId="164" fontId="2" fillId="0" borderId="1" xfId="0" applyNumberFormat="1" applyFont="1" applyBorder="1" applyAlignment="1">
      <alignment vertical="center" wrapText="1"/>
    </xf>
    <xf numFmtId="0" fontId="13" fillId="0" borderId="1" xfId="0" applyFont="1" applyBorder="1" applyAlignment="1">
      <alignment horizontal="left" vertical="center" wrapText="1"/>
    </xf>
    <xf numFmtId="0" fontId="13" fillId="2" borderId="1" xfId="0" applyFont="1" applyFill="1" applyBorder="1" applyAlignment="1">
      <alignment vertical="top" wrapText="1"/>
    </xf>
    <xf numFmtId="0" fontId="13" fillId="0" borderId="1" xfId="0" applyFont="1" applyFill="1" applyBorder="1" applyAlignment="1">
      <alignment vertical="center" wrapText="1"/>
    </xf>
    <xf numFmtId="0" fontId="13" fillId="0" borderId="2" xfId="0" applyFont="1" applyFill="1" applyBorder="1" applyAlignment="1">
      <alignment horizontal="left" vertical="center" wrapText="1"/>
    </xf>
    <xf numFmtId="0" fontId="13" fillId="0" borderId="2"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Fill="1" applyBorder="1" applyAlignment="1">
      <alignment vertical="top" wrapText="1"/>
    </xf>
    <xf numFmtId="0" fontId="22" fillId="0" borderId="1" xfId="0" applyFont="1" applyFill="1" applyBorder="1" applyAlignment="1">
      <alignment vertical="top" wrapText="1"/>
    </xf>
    <xf numFmtId="164" fontId="2" fillId="2" borderId="3" xfId="0" applyNumberFormat="1" applyFont="1" applyFill="1" applyBorder="1" applyAlignment="1">
      <alignment horizontal="center" vertical="center" wrapText="1"/>
    </xf>
    <xf numFmtId="164" fontId="2" fillId="0" borderId="1" xfId="0" applyNumberFormat="1" applyFont="1" applyFill="1" applyBorder="1" applyAlignment="1">
      <alignment vertical="center" wrapText="1"/>
    </xf>
    <xf numFmtId="0" fontId="13" fillId="0" borderId="3" xfId="0" applyFont="1" applyFill="1" applyBorder="1" applyAlignment="1">
      <alignment horizontal="left" vertical="center" wrapText="1"/>
    </xf>
    <xf numFmtId="0" fontId="13" fillId="0" borderId="9" xfId="0" applyFont="1" applyFill="1" applyBorder="1" applyAlignment="1">
      <alignment horizontal="left" vertical="top" wrapText="1"/>
    </xf>
    <xf numFmtId="164" fontId="13" fillId="2" borderId="7" xfId="0" applyNumberFormat="1" applyFont="1" applyFill="1" applyBorder="1" applyAlignment="1">
      <alignment vertical="center" wrapText="1"/>
    </xf>
    <xf numFmtId="164" fontId="2" fillId="2" borderId="7" xfId="0" applyNumberFormat="1" applyFont="1" applyFill="1" applyBorder="1" applyAlignment="1">
      <alignment horizontal="center" vertical="center" wrapText="1"/>
    </xf>
    <xf numFmtId="1" fontId="2" fillId="2" borderId="9" xfId="0" applyNumberFormat="1" applyFont="1" applyFill="1" applyBorder="1" applyAlignment="1">
      <alignment horizontal="center" vertical="center"/>
    </xf>
    <xf numFmtId="164" fontId="2" fillId="2" borderId="6"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13" borderId="7" xfId="0" applyNumberFormat="1" applyFont="1" applyFill="1" applyBorder="1" applyAlignment="1">
      <alignment horizontal="center" vertical="top"/>
    </xf>
    <xf numFmtId="49" fontId="4" fillId="14" borderId="7" xfId="0" applyNumberFormat="1" applyFont="1" applyFill="1" applyBorder="1" applyAlignment="1">
      <alignment horizontal="center" vertical="top"/>
    </xf>
    <xf numFmtId="0" fontId="14" fillId="2" borderId="7"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1" fillId="3" borderId="1" xfId="0" applyNumberFormat="1" applyFont="1" applyFill="1" applyBorder="1"/>
    <xf numFmtId="49" fontId="2" fillId="2" borderId="1" xfId="0" applyNumberFormat="1" applyFont="1" applyFill="1" applyBorder="1" applyAlignment="1">
      <alignment horizontal="center" vertical="center"/>
    </xf>
    <xf numFmtId="164" fontId="2" fillId="3" borderId="1" xfId="0" applyNumberFormat="1" applyFont="1" applyFill="1" applyBorder="1" applyAlignment="1">
      <alignment horizontal="center"/>
    </xf>
    <xf numFmtId="0" fontId="3" fillId="0" borderId="1" xfId="0" applyFont="1" applyBorder="1" applyAlignment="1">
      <alignment horizontal="center" vertical="center" wrapText="1"/>
    </xf>
    <xf numFmtId="164" fontId="4" fillId="15" borderId="1" xfId="0" applyNumberFormat="1" applyFont="1" applyFill="1" applyBorder="1" applyAlignment="1">
      <alignment horizontal="center" vertical="top"/>
    </xf>
    <xf numFmtId="1" fontId="4" fillId="15" borderId="1" xfId="0" applyNumberFormat="1" applyFont="1" applyFill="1" applyBorder="1" applyAlignment="1">
      <alignment horizontal="center" vertical="top"/>
    </xf>
    <xf numFmtId="0" fontId="3" fillId="0" borderId="1" xfId="0" applyFont="1" applyFill="1" applyBorder="1" applyAlignment="1">
      <alignment horizontal="center" vertical="top" wrapText="1"/>
    </xf>
    <xf numFmtId="1" fontId="3" fillId="2" borderId="7" xfId="0" applyNumberFormat="1" applyFont="1" applyFill="1" applyBorder="1" applyAlignment="1">
      <alignment vertical="center" wrapText="1"/>
    </xf>
    <xf numFmtId="1" fontId="3" fillId="2" borderId="7"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xf>
    <xf numFmtId="49" fontId="24"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9" fontId="6" fillId="2"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top" wrapText="1"/>
    </xf>
    <xf numFmtId="164" fontId="4" fillId="11" borderId="1" xfId="0" applyNumberFormat="1" applyFont="1" applyFill="1" applyBorder="1" applyAlignment="1">
      <alignment horizontal="center" vertical="top"/>
    </xf>
    <xf numFmtId="0" fontId="3" fillId="0" borderId="1" xfId="0" applyNumberFormat="1" applyFont="1" applyFill="1" applyBorder="1" applyAlignment="1">
      <alignment horizontal="center" vertical="center" wrapText="1"/>
    </xf>
    <xf numFmtId="49" fontId="4" fillId="16" borderId="7" xfId="0" applyNumberFormat="1" applyFont="1" applyFill="1" applyBorder="1" applyAlignment="1">
      <alignment horizontal="center" vertical="top"/>
    </xf>
    <xf numFmtId="0" fontId="25" fillId="0" borderId="7" xfId="0" applyFont="1" applyFill="1" applyBorder="1" applyAlignment="1">
      <alignment horizontal="left" vertical="top" wrapText="1"/>
    </xf>
    <xf numFmtId="0" fontId="26" fillId="0" borderId="7" xfId="0" applyFont="1" applyFill="1" applyBorder="1" applyAlignment="1">
      <alignment horizontal="left" vertical="top" wrapText="1"/>
    </xf>
    <xf numFmtId="0" fontId="26" fillId="2" borderId="7" xfId="0" applyFont="1" applyFill="1" applyBorder="1" applyAlignment="1">
      <alignment horizontal="left" vertical="top" wrapText="1"/>
    </xf>
    <xf numFmtId="49" fontId="2" fillId="14" borderId="7" xfId="0" applyNumberFormat="1" applyFont="1" applyFill="1" applyBorder="1" applyAlignment="1">
      <alignment horizontal="center" vertical="top"/>
    </xf>
    <xf numFmtId="49" fontId="4" fillId="5" borderId="7" xfId="0" applyNumberFormat="1" applyFont="1" applyFill="1" applyBorder="1" applyAlignment="1">
      <alignment vertical="top"/>
    </xf>
    <xf numFmtId="164" fontId="2" fillId="16" borderId="7" xfId="0" applyNumberFormat="1" applyFont="1" applyFill="1" applyBorder="1" applyAlignment="1">
      <alignment horizontal="center" vertical="top"/>
    </xf>
    <xf numFmtId="164" fontId="2" fillId="14" borderId="7" xfId="0" applyNumberFormat="1" applyFont="1" applyFill="1" applyBorder="1" applyAlignment="1">
      <alignment horizontal="center" vertical="top"/>
    </xf>
    <xf numFmtId="164" fontId="4" fillId="16" borderId="7" xfId="0" applyNumberFormat="1" applyFont="1" applyFill="1" applyBorder="1" applyAlignment="1">
      <alignment horizontal="center" vertical="top"/>
    </xf>
    <xf numFmtId="164" fontId="4" fillId="14" borderId="7" xfId="0" applyNumberFormat="1" applyFont="1" applyFill="1" applyBorder="1" applyAlignment="1">
      <alignment horizontal="center" vertical="top"/>
    </xf>
    <xf numFmtId="0" fontId="27" fillId="2" borderId="7" xfId="0" applyNumberFormat="1" applyFont="1" applyFill="1" applyBorder="1" applyAlignment="1">
      <alignment horizontal="center" vertical="center"/>
    </xf>
    <xf numFmtId="0" fontId="4" fillId="4" borderId="7" xfId="0" applyFont="1" applyFill="1" applyBorder="1" applyAlignment="1">
      <alignment horizontal="center" vertical="center"/>
    </xf>
    <xf numFmtId="164" fontId="4" fillId="4" borderId="7" xfId="0" applyNumberFormat="1" applyFont="1" applyFill="1" applyBorder="1" applyAlignment="1">
      <alignment horizontal="center" vertical="center"/>
    </xf>
    <xf numFmtId="0" fontId="28" fillId="2" borderId="7" xfId="0" applyNumberFormat="1" applyFont="1" applyFill="1" applyBorder="1" applyAlignment="1">
      <alignment horizontal="center" vertical="center"/>
    </xf>
    <xf numFmtId="0" fontId="4" fillId="4" borderId="3" xfId="0" applyFont="1" applyFill="1" applyBorder="1" applyAlignment="1">
      <alignment horizontal="center" vertical="top"/>
    </xf>
    <xf numFmtId="49" fontId="14" fillId="2" borderId="7" xfId="0" applyNumberFormat="1" applyFont="1" applyFill="1" applyBorder="1" applyAlignment="1">
      <alignment horizontal="center" vertical="center" wrapText="1"/>
    </xf>
    <xf numFmtId="49" fontId="13" fillId="14" borderId="7" xfId="0" applyNumberFormat="1" applyFont="1" applyFill="1" applyBorder="1" applyAlignment="1">
      <alignment horizontal="left" vertical="top"/>
    </xf>
    <xf numFmtId="49" fontId="3" fillId="14" borderId="7" xfId="0" applyNumberFormat="1" applyFont="1" applyFill="1" applyBorder="1" applyAlignment="1">
      <alignment horizontal="center" vertical="top"/>
    </xf>
    <xf numFmtId="0" fontId="3" fillId="0" borderId="1" xfId="0" applyFont="1" applyBorder="1" applyAlignment="1">
      <alignment horizontal="center" vertical="center" textRotation="90"/>
    </xf>
    <xf numFmtId="49" fontId="3" fillId="0" borderId="1" xfId="0" applyNumberFormat="1" applyFont="1" applyBorder="1" applyAlignment="1">
      <alignment horizontal="center" vertical="center" textRotation="90"/>
    </xf>
    <xf numFmtId="164" fontId="2" fillId="17" borderId="7" xfId="0" applyNumberFormat="1" applyFont="1" applyFill="1" applyBorder="1" applyAlignment="1">
      <alignment horizontal="center" vertical="center"/>
    </xf>
    <xf numFmtId="164" fontId="2" fillId="17" borderId="7" xfId="0" applyNumberFormat="1" applyFont="1" applyFill="1" applyBorder="1" applyAlignment="1">
      <alignment horizontal="center" vertical="center" wrapText="1"/>
    </xf>
    <xf numFmtId="164" fontId="2" fillId="17" borderId="1" xfId="0" applyNumberFormat="1" applyFont="1" applyFill="1" applyBorder="1" applyAlignment="1">
      <alignment horizontal="center" vertical="center"/>
    </xf>
    <xf numFmtId="164" fontId="4" fillId="17" borderId="1" xfId="0" applyNumberFormat="1" applyFont="1" applyFill="1" applyBorder="1" applyAlignment="1">
      <alignment horizontal="center" vertical="center"/>
    </xf>
    <xf numFmtId="164" fontId="18" fillId="17" borderId="1" xfId="0" applyNumberFormat="1" applyFont="1" applyFill="1" applyBorder="1" applyAlignment="1">
      <alignment horizontal="center" vertical="center"/>
    </xf>
    <xf numFmtId="164" fontId="2" fillId="10" borderId="1" xfId="0" applyNumberFormat="1" applyFont="1" applyFill="1" applyBorder="1" applyAlignment="1">
      <alignment horizontal="center" vertical="center" wrapText="1"/>
    </xf>
    <xf numFmtId="164" fontId="2" fillId="17" borderId="1" xfId="0" applyNumberFormat="1" applyFont="1" applyFill="1" applyBorder="1" applyAlignment="1">
      <alignment horizontal="center" vertical="center" wrapText="1"/>
    </xf>
    <xf numFmtId="164" fontId="29" fillId="10" borderId="1" xfId="0" applyNumberFormat="1" applyFont="1" applyFill="1" applyBorder="1" applyAlignment="1">
      <alignment horizontal="center" vertical="center"/>
    </xf>
    <xf numFmtId="164" fontId="29" fillId="17" borderId="1" xfId="0" applyNumberFormat="1" applyFont="1" applyFill="1" applyBorder="1" applyAlignment="1">
      <alignment horizontal="center" vertical="center"/>
    </xf>
    <xf numFmtId="164" fontId="29" fillId="10" borderId="2" xfId="0" applyNumberFormat="1" applyFont="1" applyFill="1" applyBorder="1" applyAlignment="1">
      <alignment horizontal="center" vertical="center"/>
    </xf>
    <xf numFmtId="164" fontId="29" fillId="17" borderId="2" xfId="0" applyNumberFormat="1" applyFont="1" applyFill="1" applyBorder="1" applyAlignment="1">
      <alignment horizontal="center" vertical="center"/>
    </xf>
    <xf numFmtId="0" fontId="3" fillId="0" borderId="1" xfId="0" applyFont="1" applyBorder="1" applyAlignment="1">
      <alignment horizontal="left" vertical="center" wrapText="1"/>
    </xf>
    <xf numFmtId="1" fontId="4" fillId="17" borderId="1" xfId="0" applyNumberFormat="1" applyFont="1" applyFill="1" applyBorder="1" applyAlignment="1">
      <alignment horizontal="center" vertical="top" wrapText="1"/>
    </xf>
    <xf numFmtId="1" fontId="4" fillId="17" borderId="2" xfId="0" applyNumberFormat="1" applyFont="1" applyFill="1" applyBorder="1" applyAlignment="1">
      <alignment horizontal="center" vertical="top" wrapText="1"/>
    </xf>
    <xf numFmtId="164" fontId="30" fillId="17" borderId="1" xfId="0" applyNumberFormat="1" applyFont="1" applyFill="1" applyBorder="1" applyAlignment="1">
      <alignment horizontal="center" vertical="center"/>
    </xf>
    <xf numFmtId="164" fontId="29" fillId="17" borderId="1" xfId="0" applyNumberFormat="1" applyFont="1" applyFill="1" applyBorder="1" applyAlignment="1">
      <alignment horizontal="center" vertical="center" wrapText="1"/>
    </xf>
    <xf numFmtId="164" fontId="4" fillId="10" borderId="6" xfId="0" applyNumberFormat="1" applyFont="1" applyFill="1" applyBorder="1" applyAlignment="1">
      <alignment horizontal="center" vertical="top"/>
    </xf>
    <xf numFmtId="164" fontId="2" fillId="10" borderId="1" xfId="0" applyNumberFormat="1" applyFont="1" applyFill="1" applyBorder="1" applyAlignment="1">
      <alignment horizontal="center" vertical="top"/>
    </xf>
    <xf numFmtId="164" fontId="17" fillId="17" borderId="2" xfId="0" applyNumberFormat="1" applyFont="1" applyFill="1" applyBorder="1" applyAlignment="1">
      <alignment horizontal="center" vertical="center"/>
    </xf>
    <xf numFmtId="49" fontId="1" fillId="17" borderId="1" xfId="0" applyNumberFormat="1" applyFont="1" applyFill="1" applyBorder="1" applyAlignment="1">
      <alignment horizontal="center"/>
    </xf>
    <xf numFmtId="49" fontId="1" fillId="17" borderId="1" xfId="0" applyNumberFormat="1" applyFont="1" applyFill="1" applyBorder="1"/>
    <xf numFmtId="49" fontId="2" fillId="17" borderId="1" xfId="0" applyNumberFormat="1" applyFont="1" applyFill="1" applyBorder="1" applyAlignment="1">
      <alignment horizontal="center"/>
    </xf>
    <xf numFmtId="164" fontId="2" fillId="17" borderId="1" xfId="0" applyNumberFormat="1" applyFont="1" applyFill="1" applyBorder="1" applyAlignment="1">
      <alignment horizontal="center"/>
    </xf>
    <xf numFmtId="1" fontId="4" fillId="10" borderId="1" xfId="0" applyNumberFormat="1" applyFont="1" applyFill="1" applyBorder="1" applyAlignment="1">
      <alignment horizontal="center" vertical="top"/>
    </xf>
    <xf numFmtId="164" fontId="2" fillId="2" borderId="5" xfId="0" applyNumberFormat="1" applyFont="1" applyFill="1" applyBorder="1" applyAlignment="1">
      <alignment horizontal="center" vertical="center"/>
    </xf>
    <xf numFmtId="49" fontId="4" fillId="6" borderId="9" xfId="0" applyNumberFormat="1" applyFont="1" applyFill="1" applyBorder="1" applyAlignment="1">
      <alignment vertical="top"/>
    </xf>
    <xf numFmtId="49" fontId="4" fillId="14" borderId="16" xfId="0" applyNumberFormat="1" applyFont="1" applyFill="1" applyBorder="1" applyAlignment="1">
      <alignment horizontal="center" vertical="top"/>
    </xf>
    <xf numFmtId="49" fontId="4" fillId="6" borderId="16" xfId="0" applyNumberFormat="1" applyFont="1" applyFill="1" applyBorder="1" applyAlignment="1">
      <alignment vertical="top"/>
    </xf>
    <xf numFmtId="49" fontId="4" fillId="6" borderId="8" xfId="0" applyNumberFormat="1" applyFont="1" applyFill="1" applyBorder="1" applyAlignment="1">
      <alignment vertical="top"/>
    </xf>
    <xf numFmtId="49" fontId="4" fillId="18" borderId="7" xfId="0" applyNumberFormat="1" applyFont="1" applyFill="1" applyBorder="1" applyAlignment="1">
      <alignment horizontal="center" vertical="top"/>
    </xf>
    <xf numFmtId="49" fontId="4" fillId="18" borderId="7" xfId="0" applyNumberFormat="1" applyFont="1" applyFill="1" applyBorder="1" applyAlignment="1">
      <alignment vertical="top"/>
    </xf>
    <xf numFmtId="49" fontId="4" fillId="18" borderId="17" xfId="0" applyNumberFormat="1" applyFont="1" applyFill="1" applyBorder="1" applyAlignment="1">
      <alignment vertical="top"/>
    </xf>
    <xf numFmtId="164" fontId="4" fillId="18" borderId="15" xfId="0" applyNumberFormat="1" applyFont="1" applyFill="1" applyBorder="1" applyAlignment="1">
      <alignment horizontal="center" vertical="top"/>
    </xf>
    <xf numFmtId="49" fontId="4" fillId="12" borderId="7" xfId="0" applyNumberFormat="1" applyFont="1" applyFill="1" applyBorder="1" applyAlignment="1">
      <alignment vertical="top"/>
    </xf>
    <xf numFmtId="0" fontId="3" fillId="0" borderId="7" xfId="0" applyFont="1" applyBorder="1" applyAlignment="1">
      <alignment horizontal="center" vertical="top"/>
    </xf>
    <xf numFmtId="164" fontId="3" fillId="0" borderId="7" xfId="0" applyNumberFormat="1" applyFont="1" applyBorder="1" applyAlignment="1">
      <alignment horizontal="center" vertical="top"/>
    </xf>
    <xf numFmtId="164" fontId="6" fillId="0" borderId="7" xfId="0" applyNumberFormat="1" applyFont="1" applyBorder="1" applyAlignment="1">
      <alignment horizontal="center" vertical="top"/>
    </xf>
    <xf numFmtId="0" fontId="6" fillId="0" borderId="7" xfId="0" applyFont="1" applyBorder="1" applyAlignment="1">
      <alignment horizontal="center" vertical="top"/>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6" xfId="0" applyFont="1" applyFill="1" applyBorder="1" applyAlignment="1">
      <alignment horizontal="center" vertical="top"/>
    </xf>
    <xf numFmtId="164"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top"/>
    </xf>
    <xf numFmtId="0" fontId="4" fillId="0" borderId="7" xfId="0" applyFont="1" applyBorder="1" applyAlignment="1">
      <alignment horizontal="center" vertical="center" wrapText="1"/>
    </xf>
    <xf numFmtId="164" fontId="4" fillId="0" borderId="3"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2" fillId="0" borderId="0" xfId="1" applyFont="1" applyBorder="1"/>
    <xf numFmtId="0" fontId="2" fillId="0" borderId="0" xfId="1" applyFont="1"/>
    <xf numFmtId="0" fontId="2" fillId="0" borderId="7" xfId="1" applyFont="1" applyBorder="1" applyAlignment="1">
      <alignment horizontal="center" vertical="top" wrapText="1"/>
    </xf>
    <xf numFmtId="49" fontId="2" fillId="0" borderId="7" xfId="1" applyNumberFormat="1" applyFont="1" applyBorder="1" applyAlignment="1">
      <alignment horizontal="center" vertical="top" wrapText="1"/>
    </xf>
    <xf numFmtId="0" fontId="0" fillId="0" borderId="18" xfId="0" applyBorder="1"/>
    <xf numFmtId="164" fontId="4" fillId="13" borderId="7" xfId="0" applyNumberFormat="1" applyFont="1" applyFill="1" applyBorder="1" applyAlignment="1">
      <alignment horizontal="center" vertical="top"/>
    </xf>
    <xf numFmtId="0" fontId="4" fillId="0" borderId="2" xfId="0" applyFont="1" applyBorder="1" applyAlignment="1">
      <alignment horizontal="center" vertical="center" wrapText="1"/>
    </xf>
    <xf numFmtId="49" fontId="4" fillId="22" borderId="7" xfId="0" applyNumberFormat="1" applyFont="1" applyFill="1" applyBorder="1" applyAlignment="1">
      <alignment vertical="top"/>
    </xf>
    <xf numFmtId="164" fontId="4" fillId="22" borderId="1" xfId="0" applyNumberFormat="1" applyFont="1" applyFill="1" applyBorder="1" applyAlignment="1">
      <alignment horizontal="center" vertical="top"/>
    </xf>
    <xf numFmtId="49" fontId="4" fillId="22" borderId="7" xfId="0" applyNumberFormat="1" applyFont="1" applyFill="1" applyBorder="1" applyAlignment="1">
      <alignment horizontal="center" vertical="top"/>
    </xf>
    <xf numFmtId="49" fontId="4" fillId="23" borderId="10" xfId="0" applyNumberFormat="1" applyFont="1" applyFill="1" applyBorder="1" applyAlignment="1">
      <alignment horizontal="right" vertical="top"/>
    </xf>
    <xf numFmtId="49" fontId="4" fillId="23" borderId="6" xfId="0" applyNumberFormat="1" applyFont="1" applyFill="1" applyBorder="1" applyAlignment="1">
      <alignment horizontal="right" vertical="top"/>
    </xf>
    <xf numFmtId="164" fontId="4" fillId="23" borderId="1" xfId="0" applyNumberFormat="1" applyFont="1" applyFill="1" applyBorder="1" applyAlignment="1">
      <alignment horizontal="center" vertical="top"/>
    </xf>
    <xf numFmtId="49" fontId="4" fillId="23" borderId="13" xfId="0" applyNumberFormat="1" applyFont="1" applyFill="1" applyBorder="1" applyAlignment="1">
      <alignment vertical="top"/>
    </xf>
    <xf numFmtId="49" fontId="4" fillId="23" borderId="14" xfId="0" applyNumberFormat="1" applyFont="1" applyFill="1" applyBorder="1" applyAlignment="1">
      <alignment vertical="top"/>
    </xf>
    <xf numFmtId="49" fontId="4" fillId="23" borderId="11" xfId="0" applyNumberFormat="1" applyFont="1" applyFill="1" applyBorder="1" applyAlignment="1">
      <alignment vertical="top"/>
    </xf>
    <xf numFmtId="49" fontId="4" fillId="23" borderId="12" xfId="0" applyNumberFormat="1" applyFont="1" applyFill="1" applyBorder="1" applyAlignment="1">
      <alignment vertical="top"/>
    </xf>
    <xf numFmtId="164" fontId="4" fillId="22" borderId="15" xfId="0" applyNumberFormat="1" applyFont="1" applyFill="1" applyBorder="1" applyAlignment="1">
      <alignment horizontal="center" vertical="top"/>
    </xf>
    <xf numFmtId="49" fontId="21" fillId="0" borderId="0" xfId="0" applyNumberFormat="1" applyFont="1" applyFill="1" applyBorder="1" applyAlignment="1">
      <alignment horizontal="right" vertical="top"/>
    </xf>
    <xf numFmtId="164" fontId="21" fillId="0" borderId="0" xfId="0" applyNumberFormat="1" applyFont="1" applyFill="1" applyBorder="1" applyAlignment="1">
      <alignment horizontal="center" vertical="top"/>
    </xf>
    <xf numFmtId="0" fontId="13" fillId="0" borderId="0" xfId="0" applyFont="1" applyFill="1" applyBorder="1"/>
    <xf numFmtId="2" fontId="31" fillId="0" borderId="0" xfId="0" applyNumberFormat="1" applyFont="1" applyFill="1" applyAlignment="1">
      <alignment horizontal="left" wrapText="1"/>
    </xf>
    <xf numFmtId="2" fontId="13" fillId="0" borderId="0" xfId="0" applyNumberFormat="1" applyFont="1" applyFill="1" applyAlignment="1">
      <alignment horizontal="center"/>
    </xf>
    <xf numFmtId="0" fontId="13" fillId="0" borderId="0" xfId="0" applyFont="1" applyFill="1" applyAlignment="1">
      <alignment horizontal="center"/>
    </xf>
    <xf numFmtId="0" fontId="13" fillId="0" borderId="0" xfId="0" applyFont="1" applyFill="1"/>
    <xf numFmtId="164" fontId="18" fillId="0" borderId="1" xfId="0" applyNumberFormat="1" applyFont="1" applyFill="1" applyBorder="1" applyAlignment="1">
      <alignment horizontal="center" vertical="center"/>
    </xf>
    <xf numFmtId="164" fontId="29" fillId="0" borderId="1" xfId="0" applyNumberFormat="1" applyFont="1" applyFill="1" applyBorder="1" applyAlignment="1">
      <alignment horizontal="center" vertical="center"/>
    </xf>
    <xf numFmtId="164" fontId="4" fillId="19" borderId="1" xfId="0" applyNumberFormat="1" applyFont="1" applyFill="1" applyBorder="1" applyAlignment="1">
      <alignment horizontal="center" vertical="center"/>
    </xf>
    <xf numFmtId="0" fontId="10" fillId="10" borderId="0" xfId="0" applyFont="1" applyFill="1" applyBorder="1"/>
    <xf numFmtId="0" fontId="1" fillId="10" borderId="0" xfId="0" applyFont="1" applyFill="1" applyBorder="1"/>
    <xf numFmtId="0" fontId="3" fillId="0" borderId="3" xfId="0" applyFont="1" applyBorder="1" applyAlignment="1">
      <alignment horizontal="center" vertical="center" wrapText="1"/>
    </xf>
    <xf numFmtId="164" fontId="2" fillId="3" borderId="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4" fillId="0" borderId="3" xfId="0" applyFont="1" applyBorder="1" applyAlignment="1">
      <alignment horizontal="center" vertical="center"/>
    </xf>
    <xf numFmtId="164" fontId="18" fillId="17" borderId="3" xfId="0" applyNumberFormat="1" applyFont="1" applyFill="1" applyBorder="1" applyAlignment="1">
      <alignment horizontal="center" vertical="center"/>
    </xf>
    <xf numFmtId="164" fontId="2" fillId="15" borderId="1" xfId="0" applyNumberFormat="1" applyFont="1" applyFill="1" applyBorder="1" applyAlignment="1">
      <alignment horizontal="center" vertical="top"/>
    </xf>
    <xf numFmtId="164" fontId="2" fillId="19" borderId="1" xfId="0" applyNumberFormat="1" applyFont="1" applyFill="1" applyBorder="1" applyAlignment="1">
      <alignment horizontal="center" vertical="center"/>
    </xf>
    <xf numFmtId="0" fontId="32" fillId="0" borderId="0" xfId="0" applyFont="1" applyBorder="1" applyAlignment="1">
      <alignment vertical="top"/>
    </xf>
    <xf numFmtId="0" fontId="1" fillId="0" borderId="31" xfId="0" applyFont="1" applyBorder="1"/>
    <xf numFmtId="0" fontId="4" fillId="19" borderId="35" xfId="0" applyFont="1" applyFill="1" applyBorder="1" applyAlignment="1">
      <alignment horizontal="center" vertical="center"/>
    </xf>
    <xf numFmtId="164" fontId="4" fillId="19" borderId="0" xfId="0" applyNumberFormat="1" applyFont="1" applyFill="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horizontal="center" vertical="center"/>
    </xf>
    <xf numFmtId="0" fontId="4" fillId="19" borderId="36" xfId="0" applyFont="1" applyFill="1" applyBorder="1" applyAlignment="1">
      <alignment horizontal="center" vertical="center"/>
    </xf>
    <xf numFmtId="0" fontId="34" fillId="19" borderId="38" xfId="0" applyFont="1" applyFill="1" applyBorder="1" applyAlignment="1">
      <alignment horizontal="center" vertical="top"/>
    </xf>
    <xf numFmtId="164" fontId="4" fillId="21" borderId="17" xfId="0" applyNumberFormat="1" applyFont="1" applyFill="1" applyBorder="1" applyAlignment="1">
      <alignment vertical="center"/>
    </xf>
    <xf numFmtId="164" fontId="4" fillId="4" borderId="5" xfId="0" applyNumberFormat="1" applyFont="1" applyFill="1" applyBorder="1" applyAlignment="1">
      <alignment horizontal="center" vertical="center"/>
    </xf>
    <xf numFmtId="49" fontId="3" fillId="0" borderId="3" xfId="0" applyNumberFormat="1" applyFont="1" applyBorder="1" applyAlignment="1">
      <alignment horizontal="center" vertical="center" wrapText="1"/>
    </xf>
    <xf numFmtId="49" fontId="4" fillId="5" borderId="10" xfId="0" applyNumberFormat="1" applyFont="1" applyFill="1" applyBorder="1" applyAlignment="1">
      <alignment horizontal="center" vertical="top"/>
    </xf>
    <xf numFmtId="164" fontId="4" fillId="5" borderId="2" xfId="0" applyNumberFormat="1" applyFont="1" applyFill="1" applyBorder="1" applyAlignment="1">
      <alignment horizontal="center" vertical="top"/>
    </xf>
    <xf numFmtId="164" fontId="18" fillId="3" borderId="3" xfId="0" applyNumberFormat="1" applyFont="1" applyFill="1" applyBorder="1" applyAlignment="1">
      <alignment horizontal="center" vertical="center"/>
    </xf>
    <xf numFmtId="0" fontId="13" fillId="0" borderId="3" xfId="0" applyFont="1" applyBorder="1" applyAlignment="1">
      <alignment vertical="top" wrapText="1"/>
    </xf>
    <xf numFmtId="0" fontId="3" fillId="0" borderId="23" xfId="0" applyFont="1" applyBorder="1" applyAlignment="1">
      <alignment horizontal="center" vertical="center" wrapText="1"/>
    </xf>
    <xf numFmtId="49" fontId="3" fillId="0" borderId="8" xfId="0" applyNumberFormat="1" applyFont="1" applyBorder="1" applyAlignment="1">
      <alignment horizontal="center" vertical="center" wrapText="1"/>
    </xf>
    <xf numFmtId="0" fontId="35" fillId="0" borderId="0" xfId="0" applyFont="1" applyBorder="1"/>
    <xf numFmtId="0" fontId="3" fillId="0" borderId="1" xfId="0" applyFont="1" applyBorder="1" applyAlignment="1">
      <alignment horizontal="left" vertical="top" wrapText="1"/>
    </xf>
    <xf numFmtId="0" fontId="10" fillId="0" borderId="0" xfId="0" applyFont="1" applyFill="1" applyBorder="1"/>
    <xf numFmtId="0" fontId="10" fillId="0" borderId="0" xfId="0" applyFont="1" applyFill="1" applyBorder="1" applyAlignment="1">
      <alignment horizontal="left"/>
    </xf>
    <xf numFmtId="164" fontId="29" fillId="0" borderId="0" xfId="0" applyNumberFormat="1" applyFont="1" applyFill="1" applyBorder="1" applyAlignment="1">
      <alignment horizontal="center" vertical="center"/>
    </xf>
    <xf numFmtId="0" fontId="0" fillId="0" borderId="0" xfId="0" applyFont="1" applyBorder="1" applyAlignment="1">
      <alignment wrapText="1"/>
    </xf>
    <xf numFmtId="0" fontId="3" fillId="0" borderId="39" xfId="0" applyFont="1" applyFill="1" applyBorder="1" applyAlignment="1">
      <alignment vertical="top" wrapText="1"/>
    </xf>
    <xf numFmtId="0" fontId="3" fillId="0" borderId="0" xfId="0" applyFont="1" applyFill="1" applyBorder="1" applyAlignment="1">
      <alignment vertical="top" wrapText="1"/>
    </xf>
    <xf numFmtId="164" fontId="2" fillId="0" borderId="1" xfId="0" applyNumberFormat="1" applyFont="1" applyFill="1" applyBorder="1" applyAlignment="1">
      <alignment vertical="center"/>
    </xf>
    <xf numFmtId="0" fontId="36"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164" fontId="2" fillId="0" borderId="2" xfId="0" applyNumberFormat="1" applyFont="1" applyFill="1" applyBorder="1" applyAlignment="1">
      <alignment horizontal="center" vertical="center"/>
    </xf>
    <xf numFmtId="164" fontId="4" fillId="0" borderId="2" xfId="0" applyNumberFormat="1" applyFont="1" applyFill="1" applyBorder="1" applyAlignment="1">
      <alignment horizontal="center" vertical="top"/>
    </xf>
    <xf numFmtId="0" fontId="13" fillId="0" borderId="7" xfId="0" applyFont="1" applyBorder="1" applyAlignment="1">
      <alignment horizontal="center" vertical="center" wrapText="1"/>
    </xf>
    <xf numFmtId="164" fontId="6" fillId="19" borderId="30" xfId="0" applyNumberFormat="1" applyFont="1" applyFill="1" applyBorder="1" applyAlignment="1">
      <alignment horizontal="center" vertical="center"/>
    </xf>
    <xf numFmtId="0" fontId="13" fillId="0" borderId="30" xfId="0" applyFont="1" applyBorder="1" applyAlignment="1">
      <alignment horizontal="center" vertical="center" wrapText="1"/>
    </xf>
    <xf numFmtId="164" fontId="6" fillId="19" borderId="7" xfId="0" applyNumberFormat="1" applyFont="1" applyFill="1" applyBorder="1" applyAlignment="1">
      <alignment horizontal="center" vertical="center"/>
    </xf>
    <xf numFmtId="164" fontId="3" fillId="0" borderId="30" xfId="0" applyNumberFormat="1" applyFont="1" applyBorder="1" applyAlignment="1">
      <alignment horizontal="center" vertical="center"/>
    </xf>
    <xf numFmtId="164" fontId="3" fillId="0" borderId="7" xfId="0" applyNumberFormat="1" applyFont="1" applyBorder="1" applyAlignment="1">
      <alignment horizontal="center" vertical="center"/>
    </xf>
    <xf numFmtId="0" fontId="3" fillId="0" borderId="30" xfId="0" applyFont="1" applyBorder="1" applyAlignment="1">
      <alignment horizontal="center" vertical="center"/>
    </xf>
    <xf numFmtId="0" fontId="3" fillId="0" borderId="7" xfId="0" applyFont="1" applyBorder="1" applyAlignment="1">
      <alignment horizontal="center" vertical="center"/>
    </xf>
    <xf numFmtId="164" fontId="6" fillId="21" borderId="30" xfId="0" applyNumberFormat="1" applyFont="1" applyFill="1" applyBorder="1" applyAlignment="1">
      <alignment horizontal="center" vertical="center"/>
    </xf>
    <xf numFmtId="164" fontId="6" fillId="21" borderId="7" xfId="0" applyNumberFormat="1" applyFont="1" applyFill="1" applyBorder="1" applyAlignment="1">
      <alignment horizontal="center" vertical="center"/>
    </xf>
    <xf numFmtId="1" fontId="6" fillId="6" borderId="0" xfId="0" applyNumberFormat="1" applyFont="1" applyFill="1" applyBorder="1" applyAlignment="1">
      <alignment horizontal="center" vertical="top"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6" fillId="4" borderId="1" xfId="0" applyFont="1" applyFill="1" applyBorder="1" applyAlignment="1">
      <alignment horizontal="center" vertical="top" wrapText="1"/>
    </xf>
    <xf numFmtId="0" fontId="13" fillId="0" borderId="1" xfId="0" applyFont="1" applyBorder="1" applyAlignment="1">
      <alignment vertical="center" wrapText="1"/>
    </xf>
    <xf numFmtId="0" fontId="4" fillId="10" borderId="1" xfId="0" applyFont="1" applyFill="1" applyBorder="1" applyAlignment="1">
      <alignment horizontal="center" vertical="center" wrapText="1"/>
    </xf>
    <xf numFmtId="0" fontId="13" fillId="10" borderId="1" xfId="0" applyFont="1" applyFill="1" applyBorder="1" applyAlignment="1">
      <alignment vertical="top" wrapText="1"/>
    </xf>
    <xf numFmtId="0" fontId="3" fillId="10" borderId="1" xfId="0" applyFont="1" applyFill="1" applyBorder="1" applyAlignment="1">
      <alignment horizontal="center" vertical="center"/>
    </xf>
    <xf numFmtId="49" fontId="3" fillId="10" borderId="1" xfId="0" applyNumberFormat="1" applyFont="1" applyFill="1" applyBorder="1" applyAlignment="1">
      <alignment horizontal="center" vertical="center"/>
    </xf>
    <xf numFmtId="164" fontId="2" fillId="24" borderId="1" xfId="0" applyNumberFormat="1" applyFont="1" applyFill="1" applyBorder="1" applyAlignment="1">
      <alignment horizontal="center" vertical="center"/>
    </xf>
    <xf numFmtId="0" fontId="3" fillId="10" borderId="7" xfId="0" applyFont="1" applyFill="1" applyBorder="1" applyAlignment="1">
      <alignment horizontal="center" vertical="top"/>
    </xf>
    <xf numFmtId="164" fontId="3" fillId="10" borderId="7" xfId="0" applyNumberFormat="1" applyFont="1" applyFill="1" applyBorder="1" applyAlignment="1">
      <alignment horizontal="center" vertical="top"/>
    </xf>
    <xf numFmtId="0" fontId="3" fillId="10" borderId="7" xfId="0" applyFont="1" applyFill="1" applyBorder="1" applyAlignment="1">
      <alignment horizontal="center" vertical="top" wrapText="1"/>
    </xf>
    <xf numFmtId="0" fontId="9" fillId="10" borderId="0" xfId="0" applyFont="1" applyFill="1" applyBorder="1" applyAlignment="1">
      <alignment vertical="top"/>
    </xf>
    <xf numFmtId="0" fontId="3" fillId="10" borderId="0" xfId="0" applyFont="1" applyFill="1" applyBorder="1" applyAlignment="1">
      <alignment vertical="top" wrapText="1"/>
    </xf>
    <xf numFmtId="0" fontId="13" fillId="0" borderId="0" xfId="0" applyFont="1" applyBorder="1" applyAlignment="1">
      <alignment horizontal="right" vertical="top"/>
    </xf>
    <xf numFmtId="0" fontId="3" fillId="0" borderId="31" xfId="0" applyFont="1" applyBorder="1" applyAlignment="1">
      <alignment horizontal="center" vertical="top"/>
    </xf>
    <xf numFmtId="164" fontId="2" fillId="0" borderId="2" xfId="0" applyNumberFormat="1" applyFont="1" applyFill="1" applyBorder="1" applyAlignment="1">
      <alignment horizontal="center" vertical="center"/>
    </xf>
    <xf numFmtId="0" fontId="3" fillId="0" borderId="7" xfId="0" applyFont="1" applyBorder="1" applyAlignment="1">
      <alignment horizontal="center" vertical="top" wrapText="1"/>
    </xf>
    <xf numFmtId="0" fontId="13" fillId="10" borderId="3" xfId="0" applyFont="1" applyFill="1" applyBorder="1" applyAlignment="1">
      <alignment horizontal="center" vertical="center"/>
    </xf>
    <xf numFmtId="0" fontId="13" fillId="10" borderId="3" xfId="0" applyFont="1" applyFill="1" applyBorder="1" applyAlignment="1">
      <alignment horizontal="center" vertical="center" wrapText="1"/>
    </xf>
    <xf numFmtId="164" fontId="2" fillId="26" borderId="2" xfId="0" applyNumberFormat="1" applyFont="1" applyFill="1" applyBorder="1" applyAlignment="1">
      <alignment horizontal="center" vertical="center"/>
    </xf>
    <xf numFmtId="164" fontId="2" fillId="26" borderId="1" xfId="0" applyNumberFormat="1" applyFont="1" applyFill="1" applyBorder="1" applyAlignment="1">
      <alignment horizontal="center" vertical="center"/>
    </xf>
    <xf numFmtId="164" fontId="29" fillId="3" borderId="1" xfId="0" applyNumberFormat="1" applyFont="1" applyFill="1" applyBorder="1" applyAlignment="1">
      <alignment horizontal="center" vertical="center"/>
    </xf>
    <xf numFmtId="164" fontId="29" fillId="17" borderId="2" xfId="0" applyNumberFormat="1" applyFont="1" applyFill="1" applyBorder="1" applyAlignment="1">
      <alignment horizontal="center" vertical="center"/>
    </xf>
    <xf numFmtId="164" fontId="37" fillId="25" borderId="1" xfId="0" applyNumberFormat="1" applyFont="1" applyFill="1" applyBorder="1" applyAlignment="1">
      <alignment horizontal="center" vertical="center" wrapText="1"/>
    </xf>
    <xf numFmtId="164" fontId="2" fillId="10" borderId="1" xfId="0" applyNumberFormat="1" applyFont="1" applyFill="1" applyBorder="1" applyAlignment="1">
      <alignment horizontal="center" vertical="center"/>
    </xf>
    <xf numFmtId="164" fontId="37" fillId="10" borderId="1" xfId="0" applyNumberFormat="1" applyFont="1" applyFill="1" applyBorder="1" applyAlignment="1">
      <alignment horizontal="center" vertical="center" wrapText="1"/>
    </xf>
    <xf numFmtId="164" fontId="38" fillId="10" borderId="1" xfId="0" applyNumberFormat="1" applyFont="1" applyFill="1" applyBorder="1" applyAlignment="1">
      <alignment horizontal="center" vertical="center" wrapText="1"/>
    </xf>
    <xf numFmtId="164" fontId="39" fillId="10" borderId="1" xfId="0" applyNumberFormat="1" applyFont="1" applyFill="1" applyBorder="1" applyAlignment="1">
      <alignment horizontal="center" vertical="center" wrapText="1"/>
    </xf>
    <xf numFmtId="49" fontId="3" fillId="10" borderId="1" xfId="0" applyNumberFormat="1" applyFont="1" applyFill="1" applyBorder="1" applyAlignment="1">
      <alignment horizontal="center" vertical="center" wrapText="1"/>
    </xf>
    <xf numFmtId="164" fontId="38" fillId="17" borderId="1" xfId="0" applyNumberFormat="1" applyFont="1" applyFill="1" applyBorder="1" applyAlignment="1" applyProtection="1">
      <alignment horizontal="center" vertical="center"/>
      <protection locked="0"/>
    </xf>
    <xf numFmtId="164" fontId="37" fillId="10" borderId="1" xfId="0" applyNumberFormat="1" applyFont="1" applyFill="1" applyBorder="1" applyAlignment="1" applyProtection="1">
      <alignment horizontal="center" vertical="center"/>
      <protection locked="0"/>
    </xf>
    <xf numFmtId="2" fontId="2" fillId="0" borderId="1" xfId="0" applyNumberFormat="1" applyFont="1" applyBorder="1" applyAlignment="1">
      <alignment horizontal="center" vertical="center" wrapText="1"/>
    </xf>
    <xf numFmtId="164" fontId="18" fillId="26" borderId="1" xfId="0" applyNumberFormat="1" applyFont="1" applyFill="1" applyBorder="1" applyAlignment="1">
      <alignment horizontal="center" vertical="center"/>
    </xf>
    <xf numFmtId="164" fontId="2" fillId="28" borderId="7" xfId="0" applyNumberFormat="1" applyFont="1" applyFill="1" applyBorder="1" applyAlignment="1">
      <alignment horizontal="center" vertical="top"/>
    </xf>
    <xf numFmtId="164" fontId="2" fillId="27" borderId="7" xfId="0" applyNumberFormat="1" applyFont="1" applyFill="1" applyBorder="1" applyAlignment="1">
      <alignment horizontal="center" vertical="top" wrapText="1"/>
    </xf>
    <xf numFmtId="0" fontId="3" fillId="0" borderId="0" xfId="0" applyFont="1" applyBorder="1" applyAlignment="1">
      <alignment vertical="top"/>
    </xf>
    <xf numFmtId="164" fontId="40" fillId="0" borderId="0" xfId="0" applyNumberFormat="1" applyFont="1" applyFill="1" applyBorder="1" applyAlignment="1">
      <alignment horizontal="center" vertical="center"/>
    </xf>
    <xf numFmtId="49" fontId="4" fillId="6" borderId="8" xfId="0" applyNumberFormat="1" applyFont="1" applyFill="1" applyBorder="1" applyAlignment="1">
      <alignment horizontal="center" vertical="top"/>
    </xf>
    <xf numFmtId="164" fontId="2" fillId="26" borderId="1" xfId="0" applyNumberFormat="1" applyFont="1" applyFill="1" applyBorder="1" applyAlignment="1">
      <alignment horizontal="center" vertical="center" wrapText="1"/>
    </xf>
    <xf numFmtId="164" fontId="2" fillId="16" borderId="7" xfId="0" applyNumberFormat="1" applyFont="1" applyFill="1" applyBorder="1" applyAlignment="1">
      <alignment horizontal="center" vertical="top" wrapText="1"/>
    </xf>
    <xf numFmtId="0" fontId="4" fillId="11" borderId="2" xfId="0" applyFont="1" applyFill="1" applyBorder="1" applyAlignment="1">
      <alignment horizontal="center" vertical="center"/>
    </xf>
    <xf numFmtId="164" fontId="4" fillId="11" borderId="2" xfId="0" applyNumberFormat="1" applyFont="1" applyFill="1" applyBorder="1" applyAlignment="1">
      <alignment horizontal="center" vertical="center"/>
    </xf>
    <xf numFmtId="49" fontId="4" fillId="5" borderId="15" xfId="0" applyNumberFormat="1" applyFont="1" applyFill="1" applyBorder="1" applyAlignment="1">
      <alignment horizontal="right" vertical="top"/>
    </xf>
    <xf numFmtId="164" fontId="4" fillId="5" borderId="3" xfId="0" applyNumberFormat="1" applyFont="1" applyFill="1" applyBorder="1" applyAlignment="1">
      <alignment horizontal="center" vertical="top"/>
    </xf>
    <xf numFmtId="0" fontId="4" fillId="11" borderId="7" xfId="0" applyFont="1" applyFill="1" applyBorder="1" applyAlignment="1">
      <alignment horizontal="center" vertical="center"/>
    </xf>
    <xf numFmtId="164" fontId="4" fillId="11" borderId="7" xfId="0" applyNumberFormat="1" applyFont="1" applyFill="1" applyBorder="1" applyAlignment="1">
      <alignment horizontal="center" vertical="center"/>
    </xf>
    <xf numFmtId="0" fontId="4" fillId="10" borderId="7" xfId="0" applyFont="1" applyFill="1" applyBorder="1" applyAlignment="1">
      <alignment horizontal="center" vertical="center"/>
    </xf>
    <xf numFmtId="164" fontId="4" fillId="10" borderId="7" xfId="0" applyNumberFormat="1" applyFont="1" applyFill="1" applyBorder="1" applyAlignment="1">
      <alignment horizontal="center" vertical="center"/>
    </xf>
    <xf numFmtId="164" fontId="4" fillId="19" borderId="7" xfId="0" applyNumberFormat="1" applyFont="1" applyFill="1" applyBorder="1" applyAlignment="1">
      <alignment horizontal="center" vertical="center"/>
    </xf>
    <xf numFmtId="164" fontId="2" fillId="10" borderId="7" xfId="0" applyNumberFormat="1" applyFont="1" applyFill="1" applyBorder="1" applyAlignment="1">
      <alignment horizontal="center" vertical="center"/>
    </xf>
    <xf numFmtId="0" fontId="2" fillId="10" borderId="7" xfId="0" applyFont="1" applyFill="1" applyBorder="1" applyAlignment="1">
      <alignment horizontal="center" vertical="top" wrapText="1"/>
    </xf>
    <xf numFmtId="0" fontId="13" fillId="10" borderId="6" xfId="0" applyFont="1" applyFill="1" applyBorder="1" applyAlignment="1">
      <alignment horizontal="left" vertical="top" wrapText="1"/>
    </xf>
    <xf numFmtId="0" fontId="3" fillId="10" borderId="2" xfId="0" applyFont="1" applyFill="1" applyBorder="1" applyAlignment="1">
      <alignment horizontal="center" vertical="top" wrapText="1"/>
    </xf>
    <xf numFmtId="0" fontId="4" fillId="10" borderId="9" xfId="0" applyFont="1" applyFill="1" applyBorder="1" applyAlignment="1">
      <alignment horizontal="center" vertical="center"/>
    </xf>
    <xf numFmtId="164" fontId="4" fillId="10" borderId="9" xfId="0" applyNumberFormat="1" applyFont="1" applyFill="1" applyBorder="1" applyAlignment="1">
      <alignment horizontal="center" vertical="center"/>
    </xf>
    <xf numFmtId="164" fontId="2" fillId="10" borderId="9" xfId="0" applyNumberFormat="1" applyFont="1" applyFill="1" applyBorder="1" applyAlignment="1">
      <alignment horizontal="center" vertical="center"/>
    </xf>
    <xf numFmtId="164" fontId="4" fillId="19" borderId="9" xfId="0" applyNumberFormat="1" applyFont="1" applyFill="1" applyBorder="1" applyAlignment="1">
      <alignment horizontal="center" vertical="center"/>
    </xf>
    <xf numFmtId="0" fontId="2" fillId="11" borderId="10" xfId="0" applyFont="1" applyFill="1" applyBorder="1" applyAlignment="1">
      <alignment horizontal="center" vertical="top" wrapText="1"/>
    </xf>
    <xf numFmtId="0" fontId="3" fillId="10" borderId="22" xfId="0" applyFont="1" applyFill="1" applyBorder="1" applyAlignment="1">
      <alignment horizontal="center" vertical="top" wrapText="1"/>
    </xf>
    <xf numFmtId="0" fontId="2" fillId="10" borderId="22" xfId="0" applyFont="1" applyFill="1" applyBorder="1" applyAlignment="1">
      <alignment horizontal="center" vertical="top" wrapText="1"/>
    </xf>
    <xf numFmtId="164" fontId="2" fillId="26" borderId="2" xfId="0" applyNumberFormat="1" applyFont="1" applyFill="1" applyBorder="1" applyAlignment="1">
      <alignment horizontal="center" vertical="center"/>
    </xf>
    <xf numFmtId="164" fontId="4" fillId="26" borderId="1" xfId="0" applyNumberFormat="1" applyFont="1" applyFill="1" applyBorder="1" applyAlignment="1">
      <alignment horizontal="center" vertical="center"/>
    </xf>
    <xf numFmtId="1" fontId="4" fillId="26" borderId="1" xfId="0" applyNumberFormat="1" applyFont="1" applyFill="1" applyBorder="1" applyAlignment="1">
      <alignment horizontal="center" vertical="top" wrapText="1"/>
    </xf>
    <xf numFmtId="1" fontId="4" fillId="26" borderId="2" xfId="0" applyNumberFormat="1" applyFont="1" applyFill="1" applyBorder="1" applyAlignment="1">
      <alignment horizontal="center" vertical="top" wrapText="1"/>
    </xf>
    <xf numFmtId="164" fontId="4" fillId="26" borderId="7" xfId="0" applyNumberFormat="1" applyFont="1" applyFill="1" applyBorder="1" applyAlignment="1">
      <alignment horizontal="center" vertical="center"/>
    </xf>
    <xf numFmtId="164" fontId="2" fillId="26" borderId="7"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top"/>
    </xf>
    <xf numFmtId="164" fontId="2" fillId="2" borderId="3"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xf>
    <xf numFmtId="164" fontId="2" fillId="17" borderId="3" xfId="0" applyNumberFormat="1" applyFont="1" applyFill="1" applyBorder="1" applyAlignment="1">
      <alignment horizontal="center" vertical="center"/>
    </xf>
    <xf numFmtId="164" fontId="2" fillId="26" borderId="3" xfId="0" applyNumberFormat="1" applyFont="1" applyFill="1" applyBorder="1" applyAlignment="1">
      <alignment horizontal="center" vertical="center"/>
    </xf>
    <xf numFmtId="0" fontId="4" fillId="0" borderId="3" xfId="0" applyFont="1" applyBorder="1" applyAlignment="1">
      <alignment horizontal="center" vertical="center" wrapText="1"/>
    </xf>
    <xf numFmtId="0" fontId="9" fillId="0" borderId="0" xfId="0" applyFont="1" applyBorder="1"/>
    <xf numFmtId="164" fontId="2" fillId="26" borderId="7" xfId="0" applyNumberFormat="1" applyFont="1" applyFill="1" applyBorder="1" applyAlignment="1">
      <alignment horizontal="center" vertical="center"/>
    </xf>
    <xf numFmtId="164" fontId="3" fillId="10" borderId="7" xfId="0" applyNumberFormat="1" applyFont="1" applyFill="1" applyBorder="1" applyAlignment="1">
      <alignment horizontal="center" vertical="center"/>
    </xf>
    <xf numFmtId="0" fontId="3" fillId="10" borderId="7" xfId="0" applyFont="1" applyFill="1" applyBorder="1" applyAlignment="1">
      <alignment horizontal="center" vertical="center"/>
    </xf>
    <xf numFmtId="164" fontId="3" fillId="10" borderId="30" xfId="0" applyNumberFormat="1" applyFont="1" applyFill="1" applyBorder="1" applyAlignment="1">
      <alignment horizontal="center" vertical="center"/>
    </xf>
    <xf numFmtId="14" fontId="13" fillId="0" borderId="0" xfId="0" applyNumberFormat="1" applyFont="1" applyAlignment="1">
      <alignment horizontal="left" vertical="center"/>
    </xf>
    <xf numFmtId="0" fontId="2" fillId="5" borderId="1" xfId="0" applyFont="1" applyFill="1" applyBorder="1" applyAlignment="1">
      <alignment horizontal="center" vertical="top" wrapText="1"/>
    </xf>
    <xf numFmtId="0" fontId="30" fillId="5" borderId="5"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12" xfId="0" applyFont="1" applyFill="1" applyBorder="1" applyAlignment="1">
      <alignment horizontal="left" vertical="top" wrapText="1"/>
    </xf>
    <xf numFmtId="49" fontId="2" fillId="0" borderId="1" xfId="0" applyNumberFormat="1" applyFont="1" applyBorder="1" applyAlignment="1">
      <alignment horizontal="center" vertical="top"/>
    </xf>
    <xf numFmtId="0" fontId="2" fillId="0" borderId="2" xfId="0" applyFont="1" applyFill="1" applyBorder="1" applyAlignment="1">
      <alignment horizontal="left" vertical="top" wrapText="1"/>
    </xf>
    <xf numFmtId="0" fontId="2" fillId="0" borderId="22" xfId="0" applyFont="1" applyFill="1" applyBorder="1" applyAlignment="1">
      <alignment horizontal="left" vertical="top" wrapText="1"/>
    </xf>
    <xf numFmtId="0" fontId="13" fillId="0" borderId="7" xfId="0" applyFont="1" applyFill="1" applyBorder="1" applyAlignment="1">
      <alignment horizontal="left" vertical="top" wrapText="1"/>
    </xf>
    <xf numFmtId="49" fontId="4" fillId="5" borderId="5" xfId="0" applyNumberFormat="1" applyFont="1" applyFill="1" applyBorder="1" applyAlignment="1">
      <alignment horizontal="left" vertical="top" wrapText="1"/>
    </xf>
    <xf numFmtId="49" fontId="4" fillId="5" borderId="10" xfId="0" applyNumberFormat="1" applyFont="1" applyFill="1" applyBorder="1" applyAlignment="1">
      <alignment horizontal="left" vertical="top" wrapText="1"/>
    </xf>
    <xf numFmtId="49" fontId="4" fillId="5" borderId="6" xfId="0" applyNumberFormat="1" applyFont="1" applyFill="1" applyBorder="1" applyAlignment="1">
      <alignment horizontal="left" vertical="top" wrapText="1"/>
    </xf>
    <xf numFmtId="164" fontId="4" fillId="5" borderId="23" xfId="0" applyNumberFormat="1" applyFont="1" applyFill="1" applyBorder="1" applyAlignment="1">
      <alignment horizontal="right" vertical="top"/>
    </xf>
    <xf numFmtId="164" fontId="4" fillId="5" borderId="21" xfId="0" applyNumberFormat="1" applyFont="1" applyFill="1" applyBorder="1" applyAlignment="1">
      <alignment horizontal="right" vertical="top"/>
    </xf>
    <xf numFmtId="164" fontId="4" fillId="5" borderId="15" xfId="0" applyNumberFormat="1" applyFont="1" applyFill="1" applyBorder="1" applyAlignment="1">
      <alignment horizontal="right" vertical="top"/>
    </xf>
    <xf numFmtId="49" fontId="4" fillId="0" borderId="1" xfId="0" applyNumberFormat="1" applyFont="1" applyBorder="1" applyAlignment="1">
      <alignment horizontal="center" vertical="top"/>
    </xf>
    <xf numFmtId="49" fontId="2" fillId="0" borderId="1" xfId="0" applyNumberFormat="1" applyFont="1" applyBorder="1" applyAlignment="1">
      <alignment horizontal="center" vertical="top" wrapText="1"/>
    </xf>
    <xf numFmtId="0" fontId="2" fillId="0" borderId="29"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4" borderId="1" xfId="0" applyFont="1" applyFill="1" applyBorder="1" applyAlignment="1">
      <alignment horizontal="center" vertical="top"/>
    </xf>
    <xf numFmtId="49" fontId="4" fillId="5" borderId="5" xfId="0" applyNumberFormat="1" applyFont="1" applyFill="1" applyBorder="1" applyAlignment="1">
      <alignment horizontal="right" vertical="top"/>
    </xf>
    <xf numFmtId="49" fontId="4" fillId="5" borderId="10" xfId="0" applyNumberFormat="1" applyFont="1" applyFill="1" applyBorder="1" applyAlignment="1">
      <alignment horizontal="right" vertical="top"/>
    </xf>
    <xf numFmtId="49" fontId="4" fillId="5" borderId="6" xfId="0" applyNumberFormat="1" applyFont="1" applyFill="1" applyBorder="1" applyAlignment="1">
      <alignment horizontal="right" vertical="top"/>
    </xf>
    <xf numFmtId="164" fontId="4" fillId="5" borderId="1" xfId="0" applyNumberFormat="1" applyFont="1" applyFill="1" applyBorder="1" applyAlignment="1">
      <alignment horizontal="center" vertical="top"/>
    </xf>
    <xf numFmtId="49" fontId="30" fillId="5" borderId="5" xfId="0" applyNumberFormat="1" applyFont="1" applyFill="1" applyBorder="1" applyAlignment="1">
      <alignment horizontal="right" vertical="top"/>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2" fillId="2" borderId="29" xfId="0" applyNumberFormat="1" applyFont="1" applyFill="1" applyBorder="1" applyAlignment="1">
      <alignment horizontal="center" vertical="center" wrapText="1"/>
    </xf>
    <xf numFmtId="0" fontId="2" fillId="4" borderId="6" xfId="0" applyFont="1" applyFill="1" applyBorder="1" applyAlignment="1">
      <alignment horizontal="center" vertical="top" wrapText="1"/>
    </xf>
    <xf numFmtId="0" fontId="2" fillId="4" borderId="1" xfId="0" applyFont="1" applyFill="1" applyBorder="1" applyAlignment="1">
      <alignment horizontal="center" vertical="top" wrapText="1"/>
    </xf>
    <xf numFmtId="164" fontId="2" fillId="26" borderId="29" xfId="0" applyNumberFormat="1" applyFont="1" applyFill="1" applyBorder="1" applyAlignment="1">
      <alignment horizontal="center" vertical="center"/>
    </xf>
    <xf numFmtId="164" fontId="2" fillId="26" borderId="3"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3" xfId="0" applyFont="1" applyFill="1" applyBorder="1" applyAlignment="1">
      <alignment horizontal="left" vertical="top" wrapText="1"/>
    </xf>
    <xf numFmtId="49" fontId="2" fillId="0" borderId="3" xfId="0" applyNumberFormat="1" applyFont="1" applyBorder="1" applyAlignment="1">
      <alignment horizontal="center" vertical="top"/>
    </xf>
    <xf numFmtId="49" fontId="4" fillId="5" borderId="1" xfId="0" applyNumberFormat="1" applyFont="1" applyFill="1" applyBorder="1" applyAlignment="1">
      <alignment horizontal="center" vertical="top" wrapText="1"/>
    </xf>
    <xf numFmtId="49" fontId="4" fillId="22" borderId="7" xfId="0" applyNumberFormat="1" applyFont="1" applyFill="1" applyBorder="1" applyAlignment="1">
      <alignment horizontal="center" vertical="top"/>
    </xf>
    <xf numFmtId="49" fontId="4" fillId="5" borderId="6" xfId="0" applyNumberFormat="1" applyFont="1" applyFill="1" applyBorder="1" applyAlignment="1">
      <alignment horizontal="center" vertical="top"/>
    </xf>
    <xf numFmtId="49" fontId="4" fillId="0" borderId="5" xfId="0" applyNumberFormat="1" applyFont="1" applyBorder="1" applyAlignment="1">
      <alignment horizontal="center" vertical="top"/>
    </xf>
    <xf numFmtId="0" fontId="2" fillId="0" borderId="7" xfId="0" applyFont="1" applyFill="1" applyBorder="1" applyAlignment="1">
      <alignment horizontal="left" vertical="top" wrapText="1"/>
    </xf>
    <xf numFmtId="49" fontId="2" fillId="10" borderId="1" xfId="0" applyNumberFormat="1" applyFont="1" applyFill="1" applyBorder="1" applyAlignment="1">
      <alignment horizontal="center" vertical="center" textRotation="90" wrapText="1"/>
    </xf>
    <xf numFmtId="0" fontId="13" fillId="4" borderId="1" xfId="0" applyFont="1" applyFill="1" applyBorder="1" applyAlignment="1">
      <alignment horizontal="center" vertical="top" wrapText="1"/>
    </xf>
    <xf numFmtId="49" fontId="2" fillId="0" borderId="5" xfId="0" applyNumberFormat="1" applyFont="1" applyBorder="1" applyAlignment="1">
      <alignment horizontal="center"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9"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2" fillId="17" borderId="19" xfId="0" applyNumberFormat="1" applyFont="1" applyFill="1" applyBorder="1" applyAlignment="1">
      <alignment horizontal="center" vertical="center"/>
    </xf>
    <xf numFmtId="164" fontId="2" fillId="17" borderId="20" xfId="0" applyNumberFormat="1" applyFont="1" applyFill="1" applyBorder="1" applyAlignment="1">
      <alignment horizontal="center" vertical="center"/>
    </xf>
    <xf numFmtId="164" fontId="2" fillId="17" borderId="2" xfId="0" applyNumberFormat="1" applyFont="1" applyFill="1" applyBorder="1" applyAlignment="1">
      <alignment horizontal="center" vertical="center"/>
    </xf>
    <xf numFmtId="164" fontId="2" fillId="17" borderId="3" xfId="0" applyNumberFormat="1" applyFont="1" applyFill="1" applyBorder="1" applyAlignment="1">
      <alignment horizontal="center" vertical="center"/>
    </xf>
    <xf numFmtId="164" fontId="2" fillId="3" borderId="2" xfId="0" applyNumberFormat="1" applyFont="1" applyFill="1" applyBorder="1" applyAlignment="1">
      <alignment horizontal="center" vertical="center"/>
    </xf>
    <xf numFmtId="164" fontId="2" fillId="3" borderId="3" xfId="0" applyNumberFormat="1" applyFont="1" applyFill="1" applyBorder="1" applyAlignment="1">
      <alignment horizontal="center" vertical="center"/>
    </xf>
    <xf numFmtId="0" fontId="4" fillId="4" borderId="1" xfId="0" applyFont="1" applyFill="1" applyBorder="1" applyAlignment="1">
      <alignment horizontal="left" vertical="top" wrapText="1"/>
    </xf>
    <xf numFmtId="49" fontId="4" fillId="5" borderId="5" xfId="0" applyNumberFormat="1" applyFont="1" applyFill="1" applyBorder="1" applyAlignment="1">
      <alignment horizontal="left" vertical="top"/>
    </xf>
    <xf numFmtId="49" fontId="4" fillId="5" borderId="10" xfId="0" applyNumberFormat="1" applyFont="1" applyFill="1" applyBorder="1" applyAlignment="1">
      <alignment horizontal="left" vertical="top"/>
    </xf>
    <xf numFmtId="49" fontId="4" fillId="5" borderId="6" xfId="0" applyNumberFormat="1" applyFont="1" applyFill="1" applyBorder="1" applyAlignment="1">
      <alignment horizontal="left" vertical="top"/>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25" borderId="2" xfId="0" applyFont="1" applyFill="1" applyBorder="1" applyAlignment="1">
      <alignment horizontal="center" vertical="center"/>
    </xf>
    <xf numFmtId="0" fontId="13" fillId="25" borderId="3" xfId="0" applyFont="1" applyFill="1" applyBorder="1" applyAlignment="1">
      <alignment horizontal="center" vertical="center"/>
    </xf>
    <xf numFmtId="49" fontId="4" fillId="2" borderId="1"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0" fontId="18" fillId="10" borderId="0" xfId="0" applyFont="1" applyFill="1" applyBorder="1" applyAlignment="1">
      <alignment horizontal="left" vertical="top" wrapText="1"/>
    </xf>
    <xf numFmtId="0" fontId="3" fillId="10" borderId="39" xfId="0" applyFont="1" applyFill="1" applyBorder="1" applyAlignment="1">
      <alignment horizontal="center" vertical="top" wrapText="1"/>
    </xf>
    <xf numFmtId="0" fontId="3" fillId="10" borderId="0" xfId="0" applyFont="1" applyFill="1" applyBorder="1" applyAlignment="1">
      <alignment horizontal="center" vertical="top" wrapText="1"/>
    </xf>
    <xf numFmtId="49" fontId="4" fillId="5" borderId="24" xfId="0" applyNumberFormat="1" applyFont="1" applyFill="1" applyBorder="1" applyAlignment="1">
      <alignment horizontal="center" vertical="top"/>
    </xf>
    <xf numFmtId="49" fontId="4" fillId="5" borderId="25" xfId="0" applyNumberFormat="1" applyFont="1" applyFill="1" applyBorder="1" applyAlignment="1">
      <alignment horizontal="center" vertical="top"/>
    </xf>
    <xf numFmtId="49" fontId="4" fillId="5" borderId="26" xfId="0" applyNumberFormat="1" applyFont="1" applyFill="1" applyBorder="1" applyAlignment="1">
      <alignment horizontal="center" vertical="top"/>
    </xf>
    <xf numFmtId="49" fontId="4" fillId="6" borderId="9" xfId="0" applyNumberFormat="1" applyFont="1" applyFill="1" applyBorder="1" applyAlignment="1">
      <alignment horizontal="center" vertical="top"/>
    </xf>
    <xf numFmtId="49" fontId="4" fillId="6" borderId="16" xfId="0" applyNumberFormat="1" applyFont="1" applyFill="1" applyBorder="1" applyAlignment="1">
      <alignment horizontal="center" vertical="top"/>
    </xf>
    <xf numFmtId="49" fontId="4" fillId="6" borderId="8" xfId="0" applyNumberFormat="1" applyFont="1" applyFill="1" applyBorder="1" applyAlignment="1">
      <alignment horizontal="center" vertical="top"/>
    </xf>
    <xf numFmtId="49" fontId="15" fillId="6" borderId="7" xfId="0" applyNumberFormat="1" applyFont="1" applyFill="1" applyBorder="1" applyAlignment="1">
      <alignment horizontal="center" vertical="top"/>
    </xf>
    <xf numFmtId="49" fontId="15" fillId="5" borderId="6" xfId="0" applyNumberFormat="1" applyFont="1" applyFill="1" applyBorder="1" applyAlignment="1">
      <alignment horizontal="center" vertical="top"/>
    </xf>
    <xf numFmtId="49" fontId="15" fillId="0" borderId="1" xfId="0" applyNumberFormat="1" applyFont="1" applyFill="1" applyBorder="1" applyAlignment="1">
      <alignment horizontal="center" vertical="top"/>
    </xf>
    <xf numFmtId="0" fontId="14" fillId="0" borderId="1" xfId="0" applyFont="1" applyFill="1" applyBorder="1" applyAlignment="1">
      <alignment horizontal="left" vertical="top" wrapText="1"/>
    </xf>
    <xf numFmtId="49" fontId="19" fillId="6" borderId="7" xfId="0" applyNumberFormat="1" applyFont="1" applyFill="1" applyBorder="1" applyAlignment="1">
      <alignment horizontal="center" vertical="top"/>
    </xf>
    <xf numFmtId="0" fontId="3" fillId="0" borderId="39" xfId="0" applyFont="1" applyBorder="1" applyAlignment="1">
      <alignment horizontal="left" vertical="top"/>
    </xf>
    <xf numFmtId="0" fontId="3" fillId="0" borderId="0" xfId="0" applyFont="1" applyBorder="1" applyAlignment="1">
      <alignment horizontal="left" vertical="top"/>
    </xf>
    <xf numFmtId="49" fontId="4" fillId="0" borderId="3" xfId="0" applyNumberFormat="1" applyFont="1" applyBorder="1" applyAlignment="1">
      <alignment horizontal="center" vertical="top"/>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3" xfId="0" applyFont="1" applyBorder="1" applyAlignment="1">
      <alignment horizontal="center" vertical="center"/>
    </xf>
    <xf numFmtId="164" fontId="2" fillId="2" borderId="22" xfId="0" applyNumberFormat="1" applyFont="1" applyFill="1" applyBorder="1" applyAlignment="1">
      <alignment horizontal="center" vertical="center" wrapText="1"/>
    </xf>
    <xf numFmtId="164" fontId="2" fillId="26" borderId="2" xfId="0" applyNumberFormat="1" applyFont="1" applyFill="1" applyBorder="1" applyAlignment="1">
      <alignment horizontal="center" vertical="center"/>
    </xf>
    <xf numFmtId="164" fontId="2" fillId="26" borderId="22" xfId="0" applyNumberFormat="1" applyFont="1" applyFill="1" applyBorder="1" applyAlignment="1">
      <alignment horizontal="center" vertical="center"/>
    </xf>
    <xf numFmtId="164" fontId="2" fillId="17" borderId="22" xfId="0" applyNumberFormat="1" applyFont="1" applyFill="1" applyBorder="1" applyAlignment="1">
      <alignment horizontal="center" vertical="center"/>
    </xf>
    <xf numFmtId="49" fontId="19" fillId="0" borderId="1" xfId="0" applyNumberFormat="1" applyFont="1" applyBorder="1" applyAlignment="1">
      <alignment horizontal="center" vertical="top"/>
    </xf>
    <xf numFmtId="0" fontId="18" fillId="0" borderId="1" xfId="0" applyFont="1" applyFill="1" applyBorder="1" applyAlignment="1">
      <alignment horizontal="left" vertical="top" wrapText="1"/>
    </xf>
    <xf numFmtId="0" fontId="4" fillId="0" borderId="29" xfId="0" applyFont="1" applyBorder="1" applyAlignment="1">
      <alignment horizontal="center" vertical="center" wrapText="1"/>
    </xf>
    <xf numFmtId="0" fontId="4" fillId="0" borderId="3" xfId="0" applyFont="1" applyBorder="1" applyAlignment="1">
      <alignment horizontal="center" vertical="center" wrapText="1"/>
    </xf>
    <xf numFmtId="49" fontId="14" fillId="0" borderId="1" xfId="0" applyNumberFormat="1" applyFont="1" applyBorder="1" applyAlignment="1">
      <alignment horizontal="center" vertical="top"/>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10" borderId="2" xfId="0" applyFont="1" applyFill="1" applyBorder="1" applyAlignment="1">
      <alignment horizontal="center" vertical="center" wrapText="1"/>
    </xf>
    <xf numFmtId="0" fontId="0" fillId="0" borderId="3" xfId="0" applyBorder="1" applyAlignment="1">
      <alignment horizontal="center" vertical="center" wrapText="1"/>
    </xf>
    <xf numFmtId="49" fontId="30" fillId="5" borderId="30" xfId="0" applyNumberFormat="1" applyFont="1" applyFill="1" applyBorder="1" applyAlignment="1">
      <alignment horizontal="left" vertical="top" wrapText="1"/>
    </xf>
    <xf numFmtId="49" fontId="4" fillId="5" borderId="17" xfId="0" applyNumberFormat="1" applyFont="1" applyFill="1" applyBorder="1" applyAlignment="1">
      <alignment horizontal="left" vertical="top" wrapText="1"/>
    </xf>
    <xf numFmtId="49" fontId="4" fillId="5" borderId="31" xfId="0" applyNumberFormat="1" applyFont="1" applyFill="1" applyBorder="1" applyAlignment="1">
      <alignment horizontal="left" vertical="top" wrapText="1"/>
    </xf>
    <xf numFmtId="49" fontId="2" fillId="0" borderId="1" xfId="0" applyNumberFormat="1" applyFont="1" applyBorder="1" applyAlignment="1">
      <alignment horizontal="center" vertical="center" textRotation="90"/>
    </xf>
    <xf numFmtId="164" fontId="18" fillId="10" borderId="29" xfId="0" applyNumberFormat="1" applyFont="1" applyFill="1" applyBorder="1" applyAlignment="1">
      <alignment horizontal="center" vertical="center"/>
    </xf>
    <xf numFmtId="164" fontId="18" fillId="10" borderId="3" xfId="0" applyNumberFormat="1" applyFont="1" applyFill="1" applyBorder="1" applyAlignment="1">
      <alignment horizontal="center" vertical="center"/>
    </xf>
    <xf numFmtId="164" fontId="18" fillId="17" borderId="29" xfId="0" applyNumberFormat="1" applyFont="1" applyFill="1" applyBorder="1" applyAlignment="1">
      <alignment horizontal="center" vertical="center"/>
    </xf>
    <xf numFmtId="164" fontId="18" fillId="17" borderId="3" xfId="0" applyNumberFormat="1" applyFont="1" applyFill="1" applyBorder="1" applyAlignment="1">
      <alignment horizontal="center" vertical="center"/>
    </xf>
    <xf numFmtId="49" fontId="4" fillId="0" borderId="0" xfId="0" applyNumberFormat="1" applyFont="1" applyBorder="1" applyAlignment="1">
      <alignment horizontal="center" vertical="top" wrapText="1"/>
    </xf>
    <xf numFmtId="0" fontId="3" fillId="0" borderId="21" xfId="0" applyFont="1" applyBorder="1" applyAlignment="1">
      <alignment horizontal="right" vertical="top"/>
    </xf>
    <xf numFmtId="0" fontId="3" fillId="0" borderId="7" xfId="0" applyFont="1" applyBorder="1" applyAlignment="1">
      <alignment horizontal="center" vertical="top" textRotation="90" wrapText="1"/>
    </xf>
    <xf numFmtId="0" fontId="3" fillId="0" borderId="6" xfId="0" applyFont="1" applyBorder="1" applyAlignment="1">
      <alignment horizontal="center" vertical="top" textRotation="90" wrapText="1"/>
    </xf>
    <xf numFmtId="0" fontId="3" fillId="0" borderId="1" xfId="0" applyFont="1" applyBorder="1" applyAlignment="1">
      <alignment horizontal="center" vertical="top"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22"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4" borderId="1" xfId="0" applyFont="1" applyFill="1" applyBorder="1" applyAlignment="1">
      <alignment vertical="top" wrapText="1"/>
    </xf>
    <xf numFmtId="0" fontId="29" fillId="0" borderId="1" xfId="0" applyFont="1" applyFill="1" applyBorder="1" applyAlignment="1">
      <alignment horizontal="left" vertical="top" wrapText="1"/>
    </xf>
    <xf numFmtId="0" fontId="3" fillId="0" borderId="2" xfId="0" applyFont="1" applyBorder="1" applyAlignment="1">
      <alignment horizontal="center" vertical="top" textRotation="90" wrapText="1"/>
    </xf>
    <xf numFmtId="0" fontId="3" fillId="0" borderId="22" xfId="0" applyFont="1" applyBorder="1" applyAlignment="1">
      <alignment horizontal="center" vertical="top" textRotation="90" wrapText="1"/>
    </xf>
    <xf numFmtId="0" fontId="3" fillId="0" borderId="3" xfId="0" applyFont="1" applyBorder="1" applyAlignment="1">
      <alignment horizontal="center" vertical="top" textRotation="90" wrapText="1"/>
    </xf>
    <xf numFmtId="49" fontId="4" fillId="9" borderId="5" xfId="0" applyNumberFormat="1" applyFont="1" applyFill="1" applyBorder="1" applyAlignment="1">
      <alignment horizontal="left" vertical="top" wrapText="1"/>
    </xf>
    <xf numFmtId="49" fontId="4" fillId="9" borderId="10" xfId="0" applyNumberFormat="1" applyFont="1" applyFill="1" applyBorder="1" applyAlignment="1">
      <alignment horizontal="left" vertical="top" wrapText="1"/>
    </xf>
    <xf numFmtId="49" fontId="4" fillId="9" borderId="6" xfId="0" applyNumberFormat="1" applyFont="1" applyFill="1" applyBorder="1" applyAlignment="1">
      <alignment horizontal="left" vertical="top" wrapText="1"/>
    </xf>
    <xf numFmtId="0" fontId="4" fillId="6" borderId="7" xfId="0" applyFont="1" applyFill="1" applyBorder="1" applyAlignment="1">
      <alignment vertical="top"/>
    </xf>
    <xf numFmtId="0" fontId="14" fillId="0" borderId="5" xfId="0" applyFont="1" applyBorder="1" applyAlignment="1">
      <alignment horizontal="center" vertical="top"/>
    </xf>
    <xf numFmtId="0" fontId="14" fillId="0" borderId="1" xfId="0" applyFont="1" applyBorder="1" applyAlignment="1">
      <alignment horizontal="center" vertical="top"/>
    </xf>
    <xf numFmtId="0" fontId="2" fillId="4" borderId="1" xfId="0" applyFont="1" applyFill="1" applyBorder="1" applyAlignment="1">
      <alignment horizontal="left" vertical="top" wrapText="1"/>
    </xf>
    <xf numFmtId="0" fontId="3" fillId="0" borderId="1" xfId="0" applyFont="1" applyBorder="1" applyAlignment="1">
      <alignment horizontal="center" vertical="center" textRotation="90" wrapText="1"/>
    </xf>
    <xf numFmtId="49" fontId="3" fillId="0" borderId="1" xfId="0" applyNumberFormat="1" applyFont="1" applyBorder="1" applyAlignment="1">
      <alignment horizontal="center" vertical="top"/>
    </xf>
    <xf numFmtId="49" fontId="4" fillId="6" borderId="5" xfId="0" applyNumberFormat="1" applyFont="1" applyFill="1" applyBorder="1" applyAlignment="1">
      <alignment horizontal="left" vertical="top"/>
    </xf>
    <xf numFmtId="49" fontId="4" fillId="6" borderId="10" xfId="0" applyNumberFormat="1" applyFont="1" applyFill="1" applyBorder="1" applyAlignment="1">
      <alignment horizontal="left" vertical="top"/>
    </xf>
    <xf numFmtId="49" fontId="4" fillId="6" borderId="6" xfId="0" applyNumberFormat="1" applyFont="1" applyFill="1" applyBorder="1" applyAlignment="1">
      <alignment horizontal="left" vertical="top"/>
    </xf>
    <xf numFmtId="0" fontId="3" fillId="0" borderId="1" xfId="0" applyFont="1" applyBorder="1" applyAlignment="1">
      <alignment horizontal="center" vertical="center" textRotation="90"/>
    </xf>
    <xf numFmtId="49" fontId="4" fillId="8" borderId="23" xfId="0" applyNumberFormat="1" applyFont="1" applyFill="1" applyBorder="1" applyAlignment="1">
      <alignment horizontal="left" vertical="top" wrapText="1"/>
    </xf>
    <xf numFmtId="49" fontId="4" fillId="8" borderId="21" xfId="0" applyNumberFormat="1" applyFont="1" applyFill="1" applyBorder="1" applyAlignment="1">
      <alignment horizontal="left" vertical="top" wrapText="1"/>
    </xf>
    <xf numFmtId="49" fontId="4" fillId="8" borderId="15" xfId="0" applyNumberFormat="1" applyFont="1" applyFill="1" applyBorder="1" applyAlignment="1">
      <alignment horizontal="left" vertical="top" wrapText="1"/>
    </xf>
    <xf numFmtId="49" fontId="30" fillId="5" borderId="5" xfId="0" applyNumberFormat="1" applyFont="1" applyFill="1" applyBorder="1" applyAlignment="1">
      <alignment horizontal="left" vertical="top" wrapText="1"/>
    </xf>
    <xf numFmtId="49" fontId="4" fillId="5" borderId="11" xfId="0" applyNumberFormat="1" applyFont="1" applyFill="1" applyBorder="1" applyAlignment="1">
      <alignment horizontal="left" vertical="top" wrapText="1"/>
    </xf>
    <xf numFmtId="49" fontId="4" fillId="5" borderId="12" xfId="0" applyNumberFormat="1" applyFont="1" applyFill="1" applyBorder="1" applyAlignment="1">
      <alignment horizontal="left" vertical="top" wrapText="1"/>
    </xf>
    <xf numFmtId="0" fontId="4" fillId="0" borderId="1" xfId="0" applyFont="1" applyBorder="1" applyAlignment="1">
      <alignment horizontal="center" vertical="top"/>
    </xf>
    <xf numFmtId="0" fontId="29" fillId="0" borderId="1" xfId="0" applyFont="1" applyBorder="1" applyAlignment="1">
      <alignment vertical="top" wrapText="1"/>
    </xf>
    <xf numFmtId="49" fontId="4" fillId="5" borderId="4" xfId="0" applyNumberFormat="1" applyFont="1" applyFill="1" applyBorder="1" applyAlignment="1">
      <alignment horizontal="right" vertical="top"/>
    </xf>
    <xf numFmtId="49" fontId="4" fillId="5" borderId="11" xfId="0" applyNumberFormat="1" applyFont="1" applyFill="1" applyBorder="1" applyAlignment="1">
      <alignment horizontal="right" vertical="top"/>
    </xf>
    <xf numFmtId="49" fontId="4" fillId="5" borderId="12" xfId="0" applyNumberFormat="1" applyFont="1" applyFill="1" applyBorder="1" applyAlignment="1">
      <alignment horizontal="right" vertical="top"/>
    </xf>
    <xf numFmtId="164" fontId="4" fillId="5" borderId="2" xfId="0" applyNumberFormat="1" applyFont="1" applyFill="1" applyBorder="1" applyAlignment="1">
      <alignment horizontal="center" vertical="top"/>
    </xf>
    <xf numFmtId="164" fontId="2" fillId="0" borderId="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xf>
    <xf numFmtId="164" fontId="2" fillId="2" borderId="22"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0" fontId="6" fillId="4" borderId="1" xfId="0" applyFont="1" applyFill="1" applyBorder="1" applyAlignment="1">
      <alignment vertical="top" wrapText="1"/>
    </xf>
    <xf numFmtId="49" fontId="19" fillId="5" borderId="6" xfId="0" applyNumberFormat="1" applyFont="1" applyFill="1" applyBorder="1" applyAlignment="1">
      <alignment horizontal="center" vertical="top"/>
    </xf>
    <xf numFmtId="49" fontId="14" fillId="0" borderId="1" xfId="0" applyNumberFormat="1" applyFont="1" applyBorder="1" applyAlignment="1">
      <alignment horizontal="center" vertical="top" wrapText="1"/>
    </xf>
    <xf numFmtId="0" fontId="4" fillId="22" borderId="27" xfId="0" applyFont="1" applyFill="1" applyBorder="1" applyAlignment="1">
      <alignment horizontal="left" vertical="top"/>
    </xf>
    <xf numFmtId="0" fontId="4" fillId="22" borderId="10" xfId="0" applyFont="1" applyFill="1" applyBorder="1" applyAlignment="1">
      <alignment horizontal="left" vertical="top"/>
    </xf>
    <xf numFmtId="0" fontId="4" fillId="22" borderId="6" xfId="0" applyFont="1" applyFill="1" applyBorder="1" applyAlignment="1">
      <alignment horizontal="left" vertical="top"/>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1" xfId="0" applyFont="1" applyFill="1" applyBorder="1" applyAlignment="1">
      <alignment horizontal="center" vertical="top" wrapText="1"/>
    </xf>
    <xf numFmtId="0" fontId="4" fillId="4" borderId="3" xfId="0" applyFont="1" applyFill="1" applyBorder="1" applyAlignment="1">
      <alignment horizontal="center" vertical="top" wrapText="1"/>
    </xf>
    <xf numFmtId="49" fontId="4" fillId="22" borderId="27" xfId="0" applyNumberFormat="1" applyFont="1" applyFill="1" applyBorder="1" applyAlignment="1">
      <alignment horizontal="right" vertical="top"/>
    </xf>
    <xf numFmtId="49" fontId="4" fillId="22" borderId="10" xfId="0" applyNumberFormat="1" applyFont="1" applyFill="1" applyBorder="1" applyAlignment="1">
      <alignment horizontal="right" vertical="top"/>
    </xf>
    <xf numFmtId="49" fontId="4" fillId="22" borderId="6" xfId="0" applyNumberFormat="1" applyFont="1" applyFill="1" applyBorder="1" applyAlignment="1">
      <alignment horizontal="right" vertical="top"/>
    </xf>
    <xf numFmtId="2" fontId="4" fillId="22" borderId="1" xfId="0" applyNumberFormat="1" applyFont="1" applyFill="1" applyBorder="1" applyAlignment="1">
      <alignment horizontal="center" vertical="top"/>
    </xf>
    <xf numFmtId="0" fontId="4" fillId="10" borderId="2" xfId="0" applyFont="1" applyFill="1" applyBorder="1" applyAlignment="1">
      <alignment horizontal="center" vertical="center"/>
    </xf>
    <xf numFmtId="0" fontId="0" fillId="0" borderId="3" xfId="0" applyBorder="1" applyAlignment="1">
      <alignment horizontal="center" vertical="center"/>
    </xf>
    <xf numFmtId="164" fontId="29" fillId="10" borderId="2" xfId="0" applyNumberFormat="1" applyFont="1" applyFill="1" applyBorder="1" applyAlignment="1">
      <alignment horizontal="center" vertical="center"/>
    </xf>
    <xf numFmtId="164" fontId="29" fillId="17" borderId="2" xfId="0" applyNumberFormat="1" applyFont="1" applyFill="1" applyBorder="1" applyAlignment="1">
      <alignment horizontal="center" vertical="center"/>
    </xf>
    <xf numFmtId="49" fontId="2" fillId="10" borderId="5" xfId="0" applyNumberFormat="1" applyFont="1" applyFill="1" applyBorder="1" applyAlignment="1">
      <alignment horizontal="center" vertical="center" textRotation="89" wrapText="1"/>
    </xf>
    <xf numFmtId="0" fontId="2" fillId="4" borderId="7" xfId="0" applyFont="1" applyFill="1" applyBorder="1" applyAlignment="1">
      <alignment horizontal="center" vertical="top"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13" fillId="0" borderId="2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2"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22" xfId="0" applyNumberFormat="1" applyFont="1" applyFill="1" applyBorder="1" applyAlignment="1">
      <alignment horizontal="center" vertical="center" wrapText="1"/>
    </xf>
    <xf numFmtId="0" fontId="2" fillId="0" borderId="29"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3" xfId="0" applyFont="1" applyFill="1" applyBorder="1" applyAlignment="1">
      <alignment horizontal="center" vertical="center"/>
    </xf>
    <xf numFmtId="0" fontId="29" fillId="0" borderId="29" xfId="0" applyFont="1" applyFill="1" applyBorder="1" applyAlignment="1">
      <alignment horizontal="center" vertical="center" wrapText="1"/>
    </xf>
    <xf numFmtId="0" fontId="29" fillId="0" borderId="2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13" fillId="2" borderId="29" xfId="0" applyFont="1" applyFill="1" applyBorder="1" applyAlignment="1">
      <alignment horizontal="left" vertical="center" wrapText="1"/>
    </xf>
    <xf numFmtId="0" fontId="13" fillId="2" borderId="2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49" fontId="3" fillId="0" borderId="3" xfId="0" applyNumberFormat="1" applyFont="1" applyFill="1" applyBorder="1" applyAlignment="1">
      <alignment horizontal="center" vertical="center" wrapText="1"/>
    </xf>
    <xf numFmtId="0" fontId="24" fillId="0" borderId="1" xfId="0" applyFont="1" applyBorder="1" applyAlignment="1">
      <alignment horizontal="center" vertical="center"/>
    </xf>
    <xf numFmtId="0" fontId="2" fillId="4"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 fillId="4" borderId="5" xfId="0" applyFont="1" applyFill="1" applyBorder="1" applyAlignment="1">
      <alignment horizontal="center" vertical="top" wrapText="1"/>
    </xf>
    <xf numFmtId="0" fontId="2" fillId="4" borderId="10" xfId="0" applyFont="1" applyFill="1" applyBorder="1" applyAlignment="1">
      <alignment horizontal="center" vertical="top" wrapText="1"/>
    </xf>
    <xf numFmtId="0" fontId="2" fillId="4" borderId="15" xfId="0" applyFont="1" applyFill="1" applyBorder="1" applyAlignment="1">
      <alignment horizontal="center" vertical="top" wrapText="1"/>
    </xf>
    <xf numFmtId="49" fontId="4" fillId="0" borderId="32" xfId="0" applyNumberFormat="1" applyFont="1" applyBorder="1" applyAlignment="1">
      <alignment horizontal="center" vertical="top"/>
    </xf>
    <xf numFmtId="49" fontId="4" fillId="0" borderId="33" xfId="0" applyNumberFormat="1" applyFont="1" applyBorder="1" applyAlignment="1">
      <alignment horizontal="center" vertical="top"/>
    </xf>
    <xf numFmtId="49" fontId="4" fillId="0" borderId="34" xfId="0" applyNumberFormat="1" applyFont="1" applyBorder="1" applyAlignment="1">
      <alignment horizontal="center" vertical="top"/>
    </xf>
    <xf numFmtId="49" fontId="2" fillId="0" borderId="9" xfId="0" applyNumberFormat="1" applyFont="1" applyBorder="1" applyAlignment="1">
      <alignment horizontal="center" vertical="top"/>
    </xf>
    <xf numFmtId="49" fontId="2" fillId="0" borderId="16" xfId="0" applyNumberFormat="1" applyFont="1" applyBorder="1" applyAlignment="1">
      <alignment horizontal="center" vertical="top"/>
    </xf>
    <xf numFmtId="49" fontId="2" fillId="0" borderId="8" xfId="0" applyNumberFormat="1" applyFont="1" applyBorder="1" applyAlignment="1">
      <alignment horizontal="center" vertical="top"/>
    </xf>
    <xf numFmtId="0" fontId="2" fillId="0" borderId="9"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10" borderId="1" xfId="0" applyFont="1" applyFill="1" applyBorder="1" applyAlignment="1">
      <alignment horizontal="left" vertical="top" wrapText="1"/>
    </xf>
    <xf numFmtId="49" fontId="2" fillId="0" borderId="7" xfId="0" applyNumberFormat="1" applyFont="1" applyBorder="1" applyAlignment="1">
      <alignment horizontal="center" vertical="top" wrapText="1"/>
    </xf>
    <xf numFmtId="49" fontId="4" fillId="0" borderId="7" xfId="0" applyNumberFormat="1" applyFont="1" applyBorder="1" applyAlignment="1">
      <alignment horizontal="center" vertical="top"/>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13" fillId="25" borderId="2" xfId="0" applyFont="1" applyFill="1" applyBorder="1" applyAlignment="1">
      <alignment horizontal="center" vertical="center" wrapText="1"/>
    </xf>
    <xf numFmtId="0" fontId="13" fillId="25" borderId="3" xfId="0" applyFont="1" applyFill="1" applyBorder="1" applyAlignment="1">
      <alignment horizontal="center" vertical="center" wrapText="1"/>
    </xf>
    <xf numFmtId="0" fontId="2" fillId="2" borderId="1" xfId="0" applyFont="1" applyFill="1" applyBorder="1" applyAlignment="1">
      <alignment horizontal="left" vertical="top" wrapText="1"/>
    </xf>
    <xf numFmtId="0" fontId="1" fillId="23" borderId="5" xfId="0" applyFont="1" applyFill="1" applyBorder="1" applyAlignment="1">
      <alignment horizontal="center" vertical="top" wrapText="1"/>
    </xf>
    <xf numFmtId="0" fontId="1" fillId="23" borderId="10" xfId="0" applyFont="1" applyFill="1" applyBorder="1" applyAlignment="1">
      <alignment horizontal="center" vertical="top" wrapText="1"/>
    </xf>
    <xf numFmtId="0" fontId="1" fillId="23" borderId="6" xfId="0" applyFont="1" applyFill="1" applyBorder="1" applyAlignment="1">
      <alignment horizontal="center" vertical="top" wrapText="1"/>
    </xf>
    <xf numFmtId="49" fontId="4" fillId="5" borderId="21" xfId="0" applyNumberFormat="1" applyFont="1" applyFill="1" applyBorder="1" applyAlignment="1">
      <alignment horizontal="right" vertical="top"/>
    </xf>
    <xf numFmtId="0" fontId="3" fillId="0" borderId="29"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13" fillId="0" borderId="29" xfId="0" applyFont="1" applyFill="1" applyBorder="1" applyAlignment="1">
      <alignment horizontal="left" vertical="top"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22" xfId="0" applyFont="1" applyFill="1" applyBorder="1" applyAlignment="1">
      <alignment horizontal="left" vertical="top" wrapText="1"/>
    </xf>
    <xf numFmtId="0" fontId="3" fillId="0" borderId="22" xfId="0" applyFont="1" applyFill="1" applyBorder="1" applyAlignment="1">
      <alignment horizontal="center" vertical="top" wrapText="1"/>
    </xf>
    <xf numFmtId="164" fontId="4" fillId="6" borderId="1" xfId="0" applyNumberFormat="1" applyFont="1" applyFill="1" applyBorder="1" applyAlignment="1">
      <alignment horizontal="center" vertical="top"/>
    </xf>
    <xf numFmtId="49" fontId="4" fillId="6" borderId="27" xfId="0" applyNumberFormat="1" applyFont="1" applyFill="1" applyBorder="1" applyAlignment="1">
      <alignment horizontal="left" vertical="top"/>
    </xf>
    <xf numFmtId="49" fontId="2" fillId="0" borderId="6" xfId="0" applyNumberFormat="1" applyFont="1" applyBorder="1" applyAlignment="1">
      <alignment horizontal="center" vertical="top"/>
    </xf>
    <xf numFmtId="49" fontId="2" fillId="0" borderId="12" xfId="0" applyNumberFormat="1" applyFont="1" applyBorder="1" applyAlignment="1">
      <alignment horizontal="center" vertical="top"/>
    </xf>
    <xf numFmtId="49" fontId="4" fillId="6" borderId="27" xfId="0" applyNumberFormat="1" applyFont="1" applyFill="1" applyBorder="1" applyAlignment="1">
      <alignment horizontal="right" vertical="top"/>
    </xf>
    <xf numFmtId="49" fontId="4" fillId="6" borderId="10" xfId="0" applyNumberFormat="1" applyFont="1" applyFill="1" applyBorder="1" applyAlignment="1">
      <alignment horizontal="right" vertical="top"/>
    </xf>
    <xf numFmtId="49" fontId="4" fillId="6" borderId="6" xfId="0" applyNumberFormat="1" applyFont="1" applyFill="1" applyBorder="1" applyAlignment="1">
      <alignment horizontal="right" vertical="top"/>
    </xf>
    <xf numFmtId="0" fontId="3" fillId="0" borderId="2" xfId="0" applyFont="1" applyBorder="1" applyAlignment="1">
      <alignment horizontal="center" vertical="center"/>
    </xf>
    <xf numFmtId="0" fontId="3" fillId="0" borderId="3" xfId="0" applyFont="1" applyBorder="1" applyAlignment="1">
      <alignment horizontal="center" vertical="center"/>
    </xf>
    <xf numFmtId="49" fontId="4" fillId="5" borderId="19" xfId="0" applyNumberFormat="1" applyFont="1" applyFill="1" applyBorder="1" applyAlignment="1">
      <alignment horizontal="center" vertical="top"/>
    </xf>
    <xf numFmtId="49" fontId="4" fillId="5" borderId="28" xfId="0" applyNumberFormat="1" applyFont="1" applyFill="1" applyBorder="1" applyAlignment="1">
      <alignment horizontal="center" vertical="top"/>
    </xf>
    <xf numFmtId="49" fontId="4" fillId="5" borderId="20" xfId="0" applyNumberFormat="1" applyFont="1" applyFill="1" applyBorder="1" applyAlignment="1">
      <alignment horizontal="center" vertical="top"/>
    </xf>
    <xf numFmtId="0" fontId="3" fillId="0" borderId="39" xfId="0" applyFont="1" applyFill="1" applyBorder="1" applyAlignment="1">
      <alignment horizontal="center" vertical="top" wrapText="1"/>
    </xf>
    <xf numFmtId="0" fontId="3" fillId="0" borderId="23"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7" xfId="0" applyFont="1" applyFill="1" applyBorder="1" applyAlignment="1">
      <alignment horizontal="center" vertical="top" wrapText="1"/>
    </xf>
    <xf numFmtId="49" fontId="4" fillId="5" borderId="9" xfId="0" applyNumberFormat="1" applyFont="1" applyFill="1" applyBorder="1" applyAlignment="1">
      <alignment horizontal="center" vertical="top"/>
    </xf>
    <xf numFmtId="49" fontId="4" fillId="5" borderId="1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14" fillId="20" borderId="30" xfId="0" applyFont="1" applyFill="1" applyBorder="1" applyAlignment="1">
      <alignment horizontal="center" vertical="top" wrapText="1"/>
    </xf>
    <xf numFmtId="0" fontId="14" fillId="20" borderId="17" xfId="0" applyFont="1" applyFill="1" applyBorder="1" applyAlignment="1">
      <alignment horizontal="center" vertical="top" wrapText="1"/>
    </xf>
    <xf numFmtId="0" fontId="14" fillId="20" borderId="31" xfId="0" applyFont="1" applyFill="1" applyBorder="1" applyAlignment="1">
      <alignment horizontal="center" vertical="top" wrapText="1"/>
    </xf>
    <xf numFmtId="49" fontId="4" fillId="13" borderId="30" xfId="0" applyNumberFormat="1" applyFont="1" applyFill="1" applyBorder="1" applyAlignment="1">
      <alignment horizontal="center" vertical="top"/>
    </xf>
    <xf numFmtId="49" fontId="4" fillId="13" borderId="17" xfId="0" applyNumberFormat="1" applyFont="1" applyFill="1" applyBorder="1" applyAlignment="1">
      <alignment horizontal="center" vertical="top"/>
    </xf>
    <xf numFmtId="49" fontId="4" fillId="13" borderId="31" xfId="0" applyNumberFormat="1" applyFont="1" applyFill="1" applyBorder="1" applyAlignment="1">
      <alignment horizontal="center" vertical="top"/>
    </xf>
    <xf numFmtId="49" fontId="3" fillId="0" borderId="7"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xf>
    <xf numFmtId="0" fontId="1" fillId="5" borderId="1" xfId="0" applyFont="1" applyFill="1" applyBorder="1" applyAlignment="1">
      <alignment horizontal="center" vertical="top" wrapText="1"/>
    </xf>
    <xf numFmtId="49" fontId="3" fillId="0" borderId="29" xfId="0" applyNumberFormat="1" applyFont="1" applyFill="1" applyBorder="1" applyAlignment="1">
      <alignment horizontal="center" vertical="center" wrapText="1"/>
    </xf>
    <xf numFmtId="0" fontId="3" fillId="0" borderId="19" xfId="0" applyNumberFormat="1" applyFont="1" applyFill="1" applyBorder="1" applyAlignment="1">
      <alignment horizontal="center" vertical="center" wrapText="1"/>
    </xf>
    <xf numFmtId="0" fontId="3" fillId="0" borderId="20"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4" borderId="2" xfId="0" applyFont="1" applyFill="1" applyBorder="1" applyAlignment="1">
      <alignment horizontal="center" vertical="top" wrapText="1"/>
    </xf>
    <xf numFmtId="0" fontId="4" fillId="4" borderId="1"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1" fillId="18" borderId="3" xfId="0" applyFont="1" applyFill="1" applyBorder="1" applyAlignment="1">
      <alignment vertical="top"/>
    </xf>
    <xf numFmtId="49" fontId="4" fillId="7" borderId="23" xfId="0" applyNumberFormat="1" applyFont="1" applyFill="1" applyBorder="1" applyAlignment="1">
      <alignment horizontal="right" vertical="center"/>
    </xf>
    <xf numFmtId="49" fontId="4" fillId="7" borderId="21" xfId="0" applyNumberFormat="1" applyFont="1" applyFill="1" applyBorder="1" applyAlignment="1">
      <alignment horizontal="right" vertical="center"/>
    </xf>
    <xf numFmtId="49" fontId="4" fillId="7" borderId="15" xfId="0" applyNumberFormat="1" applyFont="1" applyFill="1" applyBorder="1" applyAlignment="1">
      <alignment horizontal="right" vertical="center"/>
    </xf>
    <xf numFmtId="2" fontId="4" fillId="7" borderId="1" xfId="0" applyNumberFormat="1" applyFont="1" applyFill="1" applyBorder="1" applyAlignment="1">
      <alignment horizontal="center" vertical="top"/>
    </xf>
    <xf numFmtId="0" fontId="25" fillId="0" borderId="7" xfId="0" applyFont="1" applyFill="1" applyBorder="1" applyAlignment="1">
      <alignment horizontal="left" vertical="top" wrapText="1"/>
    </xf>
    <xf numFmtId="49" fontId="4" fillId="18" borderId="17" xfId="0" applyNumberFormat="1" applyFont="1" applyFill="1" applyBorder="1" applyAlignment="1">
      <alignment horizontal="center" vertical="top"/>
    </xf>
    <xf numFmtId="49" fontId="4" fillId="18" borderId="31" xfId="0" applyNumberFormat="1" applyFont="1" applyFill="1" applyBorder="1" applyAlignment="1">
      <alignment horizontal="center" vertical="top"/>
    </xf>
    <xf numFmtId="0" fontId="1" fillId="22" borderId="5" xfId="0" applyFont="1" applyFill="1" applyBorder="1" applyAlignment="1">
      <alignment horizontal="center" vertical="top"/>
    </xf>
    <xf numFmtId="0" fontId="1" fillId="22" borderId="10" xfId="0" applyFont="1" applyFill="1" applyBorder="1" applyAlignment="1">
      <alignment horizontal="center" vertical="top"/>
    </xf>
    <xf numFmtId="0" fontId="1" fillId="22" borderId="6" xfId="0" applyFont="1" applyFill="1" applyBorder="1" applyAlignment="1">
      <alignment horizontal="center" vertical="top"/>
    </xf>
    <xf numFmtId="49" fontId="4" fillId="5" borderId="23" xfId="0" applyNumberFormat="1" applyFont="1" applyFill="1" applyBorder="1" applyAlignment="1">
      <alignment horizontal="right" vertical="top"/>
    </xf>
    <xf numFmtId="49" fontId="4" fillId="5" borderId="15" xfId="0" applyNumberFormat="1" applyFont="1" applyFill="1" applyBorder="1" applyAlignment="1">
      <alignment horizontal="right" vertical="top"/>
    </xf>
    <xf numFmtId="49" fontId="4" fillId="0" borderId="2" xfId="0" applyNumberFormat="1" applyFont="1" applyBorder="1" applyAlignment="1">
      <alignment horizontal="center" vertical="top"/>
    </xf>
    <xf numFmtId="49" fontId="4" fillId="0" borderId="22" xfId="0" applyNumberFormat="1" applyFont="1" applyBorder="1" applyAlignment="1">
      <alignment horizontal="center" vertical="top"/>
    </xf>
    <xf numFmtId="49" fontId="2" fillId="0" borderId="2" xfId="0" applyNumberFormat="1" applyFont="1" applyBorder="1" applyAlignment="1">
      <alignment horizontal="center" vertical="top"/>
    </xf>
    <xf numFmtId="49" fontId="2" fillId="0" borderId="22" xfId="0" applyNumberFormat="1" applyFont="1" applyBorder="1" applyAlignment="1">
      <alignment horizontal="center" vertical="top"/>
    </xf>
    <xf numFmtId="0" fontId="3" fillId="0" borderId="30" xfId="0" applyFont="1" applyBorder="1" applyAlignment="1">
      <alignment horizontal="left" vertical="center"/>
    </xf>
    <xf numFmtId="0" fontId="3" fillId="0" borderId="17" xfId="0" applyFont="1" applyBorder="1" applyAlignment="1">
      <alignment horizontal="left" vertical="center"/>
    </xf>
    <xf numFmtId="0" fontId="4" fillId="21" borderId="30" xfId="0" applyFont="1" applyFill="1" applyBorder="1" applyAlignment="1">
      <alignment horizontal="center" vertical="center" wrapText="1"/>
    </xf>
    <xf numFmtId="0" fontId="4" fillId="21" borderId="17" xfId="0" applyFont="1" applyFill="1" applyBorder="1" applyAlignment="1">
      <alignment horizontal="center" vertical="center" wrapText="1"/>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4" fillId="19" borderId="36" xfId="0" applyFont="1" applyFill="1" applyBorder="1" applyAlignment="1">
      <alignment horizontal="left" vertical="center"/>
    </xf>
    <xf numFmtId="0" fontId="4" fillId="19" borderId="37" xfId="0" applyFont="1" applyFill="1" applyBorder="1" applyAlignment="1">
      <alignment horizontal="left" vertical="center"/>
    </xf>
    <xf numFmtId="0" fontId="4" fillId="19" borderId="0" xfId="0" applyFont="1" applyFill="1" applyBorder="1" applyAlignment="1">
      <alignment horizontal="left" vertical="center"/>
    </xf>
    <xf numFmtId="0" fontId="3" fillId="0" borderId="30" xfId="0" applyFont="1" applyBorder="1" applyAlignment="1">
      <alignment horizontal="left" vertical="center" wrapText="1"/>
    </xf>
    <xf numFmtId="0" fontId="3" fillId="0" borderId="17" xfId="0" applyFont="1" applyBorder="1" applyAlignment="1">
      <alignment horizontal="left" vertical="center" wrapText="1"/>
    </xf>
    <xf numFmtId="0" fontId="3" fillId="0" borderId="31" xfId="0" applyFont="1" applyBorder="1" applyAlignment="1">
      <alignment horizontal="left" vertical="center"/>
    </xf>
    <xf numFmtId="0" fontId="3" fillId="0" borderId="31" xfId="0" applyFont="1" applyBorder="1" applyAlignment="1">
      <alignment horizontal="left" vertical="center" wrapText="1"/>
    </xf>
    <xf numFmtId="0" fontId="27" fillId="2" borderId="7" xfId="0" applyNumberFormat="1" applyFont="1" applyFill="1" applyBorder="1" applyAlignment="1">
      <alignment horizontal="center" vertical="center"/>
    </xf>
    <xf numFmtId="0" fontId="2" fillId="11" borderId="7" xfId="0" applyFont="1" applyFill="1" applyBorder="1" applyAlignment="1">
      <alignment horizontal="center" vertical="top" wrapText="1"/>
    </xf>
    <xf numFmtId="49" fontId="4" fillId="0" borderId="9" xfId="0" applyNumberFormat="1" applyFont="1" applyBorder="1" applyAlignment="1">
      <alignment horizontal="center" vertical="top"/>
    </xf>
    <xf numFmtId="49" fontId="4" fillId="0" borderId="8" xfId="0" applyNumberFormat="1" applyFont="1" applyBorder="1" applyAlignment="1">
      <alignment horizontal="center" vertical="top"/>
    </xf>
    <xf numFmtId="0" fontId="2" fillId="4" borderId="3" xfId="0" applyFont="1" applyFill="1" applyBorder="1" applyAlignment="1">
      <alignment horizontal="center" vertical="top" wrapText="1"/>
    </xf>
    <xf numFmtId="0" fontId="2" fillId="11" borderId="5" xfId="0" applyFont="1" applyFill="1" applyBorder="1" applyAlignment="1">
      <alignment horizontal="center" vertical="top" wrapText="1"/>
    </xf>
    <xf numFmtId="0" fontId="2" fillId="11" borderId="10" xfId="0" applyFont="1" applyFill="1" applyBorder="1" applyAlignment="1">
      <alignment horizontal="center" vertical="top" wrapText="1"/>
    </xf>
    <xf numFmtId="0" fontId="2" fillId="11" borderId="6" xfId="0" applyFont="1" applyFill="1" applyBorder="1" applyAlignment="1">
      <alignment horizontal="center" vertical="top" wrapText="1"/>
    </xf>
    <xf numFmtId="49" fontId="4" fillId="5" borderId="30" xfId="0" applyNumberFormat="1" applyFont="1" applyFill="1" applyBorder="1" applyAlignment="1">
      <alignment horizontal="left" vertical="top"/>
    </xf>
    <xf numFmtId="49" fontId="4" fillId="5" borderId="17" xfId="0" applyNumberFormat="1" applyFont="1" applyFill="1" applyBorder="1" applyAlignment="1">
      <alignment horizontal="left" vertical="top"/>
    </xf>
    <xf numFmtId="49" fontId="4" fillId="5" borderId="31" xfId="0" applyNumberFormat="1" applyFont="1" applyFill="1" applyBorder="1" applyAlignment="1">
      <alignment horizontal="left" vertical="top"/>
    </xf>
    <xf numFmtId="49" fontId="2" fillId="14" borderId="9" xfId="0" applyNumberFormat="1" applyFont="1" applyFill="1" applyBorder="1" applyAlignment="1">
      <alignment horizontal="left" vertical="top" wrapText="1"/>
    </xf>
    <xf numFmtId="49" fontId="2" fillId="14" borderId="16" xfId="0" applyNumberFormat="1" applyFont="1" applyFill="1" applyBorder="1" applyAlignment="1">
      <alignment horizontal="left" vertical="top" wrapText="1"/>
    </xf>
    <xf numFmtId="49" fontId="2" fillId="14" borderId="8" xfId="0" applyNumberFormat="1" applyFont="1" applyFill="1" applyBorder="1" applyAlignment="1">
      <alignment horizontal="left" vertical="top" wrapText="1"/>
    </xf>
    <xf numFmtId="49" fontId="2" fillId="0" borderId="9" xfId="0" applyNumberFormat="1" applyFont="1" applyFill="1" applyBorder="1" applyAlignment="1">
      <alignment horizontal="center" vertical="top"/>
    </xf>
    <xf numFmtId="49" fontId="2" fillId="0" borderId="16" xfId="0" applyNumberFormat="1" applyFont="1" applyFill="1" applyBorder="1" applyAlignment="1">
      <alignment horizontal="center" vertical="top"/>
    </xf>
    <xf numFmtId="49" fontId="2" fillId="0" borderId="8" xfId="0" applyNumberFormat="1" applyFont="1" applyFill="1" applyBorder="1" applyAlignment="1">
      <alignment horizontal="center" vertical="top"/>
    </xf>
    <xf numFmtId="49" fontId="4" fillId="14" borderId="9" xfId="0" applyNumberFormat="1" applyFont="1" applyFill="1" applyBorder="1" applyAlignment="1">
      <alignment horizontal="center" vertical="top"/>
    </xf>
    <xf numFmtId="49" fontId="4" fillId="14" borderId="16" xfId="0" applyNumberFormat="1" applyFont="1" applyFill="1" applyBorder="1" applyAlignment="1">
      <alignment horizontal="center" vertical="top"/>
    </xf>
    <xf numFmtId="49" fontId="4" fillId="14" borderId="8" xfId="0" applyNumberFormat="1" applyFont="1" applyFill="1" applyBorder="1" applyAlignment="1">
      <alignment horizontal="center" vertical="top"/>
    </xf>
    <xf numFmtId="0" fontId="2" fillId="11" borderId="27" xfId="0" applyFont="1" applyFill="1" applyBorder="1" applyAlignment="1">
      <alignment horizontal="center" vertical="top" wrapText="1"/>
    </xf>
    <xf numFmtId="0" fontId="2" fillId="11" borderId="21" xfId="0" applyFont="1" applyFill="1" applyBorder="1" applyAlignment="1">
      <alignment horizontal="center" vertical="top" wrapText="1"/>
    </xf>
    <xf numFmtId="0" fontId="2" fillId="11" borderId="15" xfId="0" applyFont="1" applyFill="1" applyBorder="1" applyAlignment="1">
      <alignment horizontal="center" vertical="top"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49" fontId="4" fillId="0" borderId="16" xfId="0" applyNumberFormat="1" applyFont="1" applyBorder="1" applyAlignment="1">
      <alignment horizontal="center" vertical="top"/>
    </xf>
    <xf numFmtId="49" fontId="2" fillId="0" borderId="9" xfId="0" applyNumberFormat="1" applyFont="1" applyBorder="1" applyAlignment="1">
      <alignment horizontal="center" vertical="top" wrapText="1"/>
    </xf>
    <xf numFmtId="49" fontId="2" fillId="0" borderId="8" xfId="0" applyNumberFormat="1" applyFont="1" applyBorder="1" applyAlignment="1">
      <alignment horizontal="center" vertical="top" wrapText="1"/>
    </xf>
    <xf numFmtId="49" fontId="2" fillId="0" borderId="9" xfId="0" applyNumberFormat="1" applyFont="1" applyBorder="1" applyAlignment="1">
      <alignment horizontal="center" vertical="center" textRotation="90"/>
    </xf>
    <xf numFmtId="49" fontId="2" fillId="0" borderId="16" xfId="0" applyNumberFormat="1" applyFont="1" applyBorder="1" applyAlignment="1">
      <alignment horizontal="center" vertical="center" textRotation="90"/>
    </xf>
    <xf numFmtId="49" fontId="2" fillId="0" borderId="8" xfId="0" applyNumberFormat="1" applyFont="1" applyBorder="1" applyAlignment="1">
      <alignment horizontal="center" vertical="center" textRotation="90"/>
    </xf>
    <xf numFmtId="49" fontId="4" fillId="0" borderId="0" xfId="0" applyNumberFormat="1" applyFont="1" applyFill="1" applyBorder="1" applyAlignment="1">
      <alignment horizontal="center"/>
    </xf>
    <xf numFmtId="49" fontId="21" fillId="0" borderId="0" xfId="0" applyNumberFormat="1" applyFont="1" applyFill="1" applyBorder="1" applyAlignment="1">
      <alignment horizontal="center"/>
    </xf>
    <xf numFmtId="14" fontId="13" fillId="0" borderId="0" xfId="0" applyNumberFormat="1" applyFont="1" applyAlignment="1">
      <alignment horizontal="left" vertical="center"/>
    </xf>
    <xf numFmtId="0" fontId="2" fillId="0" borderId="39" xfId="0" applyFont="1" applyBorder="1" applyAlignment="1">
      <alignment horizontal="left" vertical="top"/>
    </xf>
    <xf numFmtId="0" fontId="2" fillId="0" borderId="0" xfId="0" applyFont="1" applyBorder="1" applyAlignment="1">
      <alignment horizontal="left" vertical="top"/>
    </xf>
    <xf numFmtId="0" fontId="0" fillId="19" borderId="3" xfId="0" applyFont="1" applyFill="1" applyBorder="1" applyAlignment="1">
      <alignment horizontal="center" vertical="center"/>
    </xf>
    <xf numFmtId="164" fontId="2" fillId="25" borderId="2" xfId="0" applyNumberFormat="1" applyFont="1" applyFill="1" applyBorder="1" applyAlignment="1">
      <alignment horizontal="center" vertical="center" wrapText="1"/>
    </xf>
    <xf numFmtId="164" fontId="2" fillId="26" borderId="2" xfId="0" applyNumberFormat="1" applyFont="1" applyFill="1" applyBorder="1" applyAlignment="1">
      <alignment horizontal="center" vertical="center" wrapText="1"/>
    </xf>
    <xf numFmtId="0" fontId="0" fillId="19" borderId="3" xfId="0" applyFont="1" applyFill="1" applyBorder="1" applyAlignment="1">
      <alignment horizontal="center" vertical="center" wrapText="1"/>
    </xf>
    <xf numFmtId="0" fontId="2" fillId="10" borderId="30" xfId="1" applyFont="1" applyFill="1" applyBorder="1" applyAlignment="1">
      <alignment horizontal="left" vertical="top" wrapText="1"/>
    </xf>
    <xf numFmtId="0" fontId="2" fillId="10" borderId="31" xfId="1" applyFont="1" applyFill="1" applyBorder="1" applyAlignment="1">
      <alignment horizontal="left" vertical="top" wrapText="1"/>
    </xf>
    <xf numFmtId="0" fontId="4" fillId="0" borderId="7" xfId="1" applyFont="1" applyBorder="1" applyAlignment="1">
      <alignment horizontal="center" vertical="center"/>
    </xf>
    <xf numFmtId="0" fontId="2" fillId="0" borderId="30" xfId="1" applyFont="1" applyBorder="1" applyAlignment="1">
      <alignment horizontal="center" vertical="top" wrapText="1"/>
    </xf>
    <xf numFmtId="0" fontId="2" fillId="0" borderId="31" xfId="1" applyFont="1" applyBorder="1" applyAlignment="1">
      <alignment horizontal="center" vertical="top" wrapText="1"/>
    </xf>
    <xf numFmtId="0" fontId="2" fillId="0" borderId="30" xfId="1" applyFont="1" applyBorder="1" applyAlignment="1">
      <alignment horizontal="left" vertical="top" wrapText="1"/>
    </xf>
    <xf numFmtId="0" fontId="2" fillId="0" borderId="31" xfId="1" applyFont="1" applyBorder="1" applyAlignment="1">
      <alignment horizontal="left" vertical="top" wrapText="1"/>
    </xf>
    <xf numFmtId="0" fontId="13" fillId="0" borderId="0" xfId="1" applyFont="1" applyFill="1" applyBorder="1" applyAlignment="1">
      <alignment horizontal="left" vertical="top" wrapText="1"/>
    </xf>
  </cellXfs>
  <cellStyles count="3">
    <cellStyle name="Excel Built-in Normal" xfId="1"/>
    <cellStyle name="Įprastas" xfId="0" builtinId="0"/>
    <cellStyle name="Įprastas 2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mruColors>
      <color rgb="FF99CCFF"/>
      <color rgb="FF81B9EB"/>
      <color rgb="FF81C0EB"/>
      <color rgb="FF92C9EE"/>
      <color rgb="FFA5CFF1"/>
      <color rgb="FF9AC9F0"/>
      <color rgb="FF87BFED"/>
      <color rgb="FF79B7EB"/>
      <color rgb="FF7ABFEA"/>
      <color rgb="FF91C9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06"/>
  <sheetViews>
    <sheetView tabSelected="1" zoomScale="93" zoomScaleNormal="93" zoomScaleSheetLayoutView="73" workbookViewId="0">
      <selection activeCell="R12" sqref="R12"/>
    </sheetView>
  </sheetViews>
  <sheetFormatPr defaultRowHeight="15.75" x14ac:dyDescent="0.2"/>
  <cols>
    <col min="1" max="1" width="3.140625" style="1" customWidth="1"/>
    <col min="2" max="3" width="3.7109375" style="1" customWidth="1"/>
    <col min="4" max="4" width="31.42578125" style="1" customWidth="1"/>
    <col min="5" max="5" width="5" style="2" customWidth="1"/>
    <col min="6" max="6" width="7.28515625" style="2" customWidth="1"/>
    <col min="7" max="7" width="8.85546875" style="1" customWidth="1"/>
    <col min="8" max="8" width="10.85546875" style="1" customWidth="1"/>
    <col min="9" max="9" width="10.28515625" style="1" customWidth="1"/>
    <col min="10" max="10" width="8.5703125" style="1" customWidth="1"/>
    <col min="11" max="11" width="10.28515625" style="1" customWidth="1"/>
    <col min="12" max="12" width="38.7109375" style="1" customWidth="1"/>
    <col min="13" max="13" width="6.5703125" style="1" customWidth="1"/>
    <col min="14" max="14" width="6.42578125" style="1" customWidth="1"/>
    <col min="15" max="15" width="7.140625" style="3" customWidth="1"/>
    <col min="16" max="17" width="9.140625" style="4" customWidth="1"/>
    <col min="18" max="18" width="40.42578125" style="5" customWidth="1"/>
    <col min="19" max="19" width="6.42578125" style="5" customWidth="1"/>
    <col min="20" max="20" width="8.7109375" style="5" customWidth="1"/>
    <col min="21" max="21" width="8.85546875" style="5" customWidth="1"/>
  </cols>
  <sheetData>
    <row r="1" spans="1:18" x14ac:dyDescent="0.2">
      <c r="L1" s="692" t="s">
        <v>267</v>
      </c>
      <c r="M1" s="692"/>
      <c r="N1" s="692"/>
      <c r="O1" s="692"/>
    </row>
    <row r="2" spans="1:18" x14ac:dyDescent="0.2">
      <c r="L2" s="692" t="s">
        <v>268</v>
      </c>
      <c r="M2" s="692"/>
      <c r="N2" s="692"/>
      <c r="O2" s="692"/>
    </row>
    <row r="3" spans="1:18" x14ac:dyDescent="0.2">
      <c r="L3" s="692" t="s">
        <v>269</v>
      </c>
      <c r="M3" s="692"/>
      <c r="N3" s="692"/>
      <c r="O3" s="692"/>
    </row>
    <row r="4" spans="1:18" x14ac:dyDescent="0.2">
      <c r="L4" s="692" t="s">
        <v>270</v>
      </c>
      <c r="M4" s="692"/>
      <c r="N4" s="692"/>
      <c r="O4" s="692"/>
    </row>
    <row r="5" spans="1:18" x14ac:dyDescent="0.2">
      <c r="L5" s="692" t="s">
        <v>271</v>
      </c>
      <c r="M5" s="692"/>
      <c r="N5" s="692"/>
      <c r="O5" s="692"/>
    </row>
    <row r="6" spans="1:18" x14ac:dyDescent="0.2">
      <c r="L6" s="358"/>
      <c r="M6" s="358"/>
      <c r="N6" s="358"/>
      <c r="O6" s="358"/>
    </row>
    <row r="7" spans="1:18" ht="15.95" customHeight="1" x14ac:dyDescent="0.2">
      <c r="A7" s="464" t="s">
        <v>249</v>
      </c>
      <c r="B7" s="464"/>
      <c r="C7" s="464"/>
      <c r="D7" s="464"/>
      <c r="E7" s="464"/>
      <c r="F7" s="464"/>
      <c r="G7" s="464"/>
      <c r="H7" s="464"/>
      <c r="I7" s="464"/>
      <c r="J7" s="464"/>
      <c r="K7" s="464"/>
      <c r="L7" s="464"/>
      <c r="M7" s="464"/>
      <c r="N7" s="464"/>
      <c r="O7" s="464"/>
    </row>
    <row r="8" spans="1:18" ht="20.25" customHeight="1" x14ac:dyDescent="0.2">
      <c r="A8" s="464" t="s">
        <v>0</v>
      </c>
      <c r="B8" s="464"/>
      <c r="C8" s="464"/>
      <c r="D8" s="464"/>
      <c r="E8" s="464"/>
      <c r="F8" s="464"/>
      <c r="G8" s="464"/>
      <c r="H8" s="464"/>
      <c r="I8" s="464"/>
      <c r="J8" s="464"/>
      <c r="K8" s="464"/>
      <c r="L8" s="464"/>
      <c r="M8" s="464"/>
      <c r="N8" s="464"/>
      <c r="O8" s="464"/>
      <c r="R8" s="6"/>
    </row>
    <row r="9" spans="1:18" ht="14.25" customHeight="1" x14ac:dyDescent="0.2">
      <c r="A9" s="7"/>
      <c r="B9" s="7"/>
      <c r="C9" s="7"/>
      <c r="D9" s="7"/>
      <c r="E9" s="8"/>
      <c r="F9" s="8"/>
      <c r="G9" s="7"/>
      <c r="H9" s="7"/>
      <c r="I9" s="7"/>
      <c r="J9" s="7"/>
      <c r="K9" s="7"/>
      <c r="L9" s="7"/>
      <c r="M9" s="465" t="s">
        <v>55</v>
      </c>
      <c r="N9" s="465"/>
      <c r="O9" s="465"/>
    </row>
    <row r="10" spans="1:18" ht="30.75" customHeight="1" x14ac:dyDescent="0.2">
      <c r="A10" s="466" t="s">
        <v>1</v>
      </c>
      <c r="B10" s="467" t="s">
        <v>2</v>
      </c>
      <c r="C10" s="468" t="s">
        <v>3</v>
      </c>
      <c r="D10" s="469" t="s">
        <v>4</v>
      </c>
      <c r="E10" s="468" t="s">
        <v>5</v>
      </c>
      <c r="F10" s="475" t="s">
        <v>6</v>
      </c>
      <c r="G10" s="485" t="s">
        <v>172</v>
      </c>
      <c r="H10" s="470" t="s">
        <v>56</v>
      </c>
      <c r="I10" s="485" t="s">
        <v>57</v>
      </c>
      <c r="J10" s="485" t="s">
        <v>58</v>
      </c>
      <c r="K10" s="485" t="s">
        <v>59</v>
      </c>
      <c r="L10" s="486" t="s">
        <v>7</v>
      </c>
      <c r="M10" s="486"/>
      <c r="N10" s="486"/>
      <c r="O10" s="486"/>
    </row>
    <row r="11" spans="1:18" ht="28.7" customHeight="1" x14ac:dyDescent="0.2">
      <c r="A11" s="466"/>
      <c r="B11" s="467"/>
      <c r="C11" s="468"/>
      <c r="D11" s="469"/>
      <c r="E11" s="468"/>
      <c r="F11" s="476"/>
      <c r="G11" s="485"/>
      <c r="H11" s="471"/>
      <c r="I11" s="485"/>
      <c r="J11" s="485"/>
      <c r="K11" s="485"/>
      <c r="L11" s="490" t="s">
        <v>9</v>
      </c>
      <c r="M11" s="486" t="s">
        <v>10</v>
      </c>
      <c r="N11" s="486"/>
      <c r="O11" s="486"/>
    </row>
    <row r="12" spans="1:18" ht="95.25" customHeight="1" x14ac:dyDescent="0.2">
      <c r="A12" s="466"/>
      <c r="B12" s="467"/>
      <c r="C12" s="468"/>
      <c r="D12" s="469"/>
      <c r="E12" s="468"/>
      <c r="F12" s="477"/>
      <c r="G12" s="485"/>
      <c r="H12" s="472"/>
      <c r="I12" s="485"/>
      <c r="J12" s="485"/>
      <c r="K12" s="485"/>
      <c r="L12" s="490"/>
      <c r="M12" s="146" t="s">
        <v>173</v>
      </c>
      <c r="N12" s="146" t="s">
        <v>174</v>
      </c>
      <c r="O12" s="147" t="s">
        <v>175</v>
      </c>
    </row>
    <row r="13" spans="1:18" ht="21.75" customHeight="1" x14ac:dyDescent="0.2">
      <c r="A13" s="491" t="s">
        <v>233</v>
      </c>
      <c r="B13" s="492"/>
      <c r="C13" s="492"/>
      <c r="D13" s="492"/>
      <c r="E13" s="492"/>
      <c r="F13" s="492"/>
      <c r="G13" s="492"/>
      <c r="H13" s="492"/>
      <c r="I13" s="492"/>
      <c r="J13" s="492"/>
      <c r="K13" s="492"/>
      <c r="L13" s="492"/>
      <c r="M13" s="492"/>
      <c r="N13" s="492"/>
      <c r="O13" s="493"/>
    </row>
    <row r="14" spans="1:18" ht="22.5" customHeight="1" x14ac:dyDescent="0.2">
      <c r="A14" s="478" t="s">
        <v>176</v>
      </c>
      <c r="B14" s="479"/>
      <c r="C14" s="479"/>
      <c r="D14" s="479"/>
      <c r="E14" s="479"/>
      <c r="F14" s="479"/>
      <c r="G14" s="479"/>
      <c r="H14" s="479"/>
      <c r="I14" s="479"/>
      <c r="J14" s="479"/>
      <c r="K14" s="479"/>
      <c r="L14" s="479"/>
      <c r="M14" s="479"/>
      <c r="N14" s="479"/>
      <c r="O14" s="480"/>
    </row>
    <row r="15" spans="1:18" ht="21" customHeight="1" x14ac:dyDescent="0.2">
      <c r="A15" s="277" t="s">
        <v>11</v>
      </c>
      <c r="B15" s="487" t="s">
        <v>68</v>
      </c>
      <c r="C15" s="488"/>
      <c r="D15" s="488"/>
      <c r="E15" s="488"/>
      <c r="F15" s="488"/>
      <c r="G15" s="488"/>
      <c r="H15" s="488"/>
      <c r="I15" s="488"/>
      <c r="J15" s="488"/>
      <c r="K15" s="488"/>
      <c r="L15" s="488"/>
      <c r="M15" s="488"/>
      <c r="N15" s="488"/>
      <c r="O15" s="489"/>
      <c r="P15" s="9"/>
      <c r="Q15" s="9"/>
      <c r="R15" s="228"/>
    </row>
    <row r="16" spans="1:18" ht="27.75" customHeight="1" x14ac:dyDescent="0.2">
      <c r="A16" s="62" t="s">
        <v>11</v>
      </c>
      <c r="B16" s="58" t="s">
        <v>11</v>
      </c>
      <c r="C16" s="494" t="s">
        <v>164</v>
      </c>
      <c r="D16" s="369"/>
      <c r="E16" s="369"/>
      <c r="F16" s="495"/>
      <c r="G16" s="495"/>
      <c r="H16" s="495"/>
      <c r="I16" s="495"/>
      <c r="J16" s="369"/>
      <c r="K16" s="369"/>
      <c r="L16" s="495"/>
      <c r="M16" s="495"/>
      <c r="N16" s="495"/>
      <c r="O16" s="496"/>
    </row>
    <row r="17" spans="1:21" s="11" customFormat="1" ht="28.5" customHeight="1" x14ac:dyDescent="0.35">
      <c r="A17" s="481" t="s">
        <v>11</v>
      </c>
      <c r="B17" s="397" t="s">
        <v>11</v>
      </c>
      <c r="C17" s="497" t="s">
        <v>11</v>
      </c>
      <c r="D17" s="498" t="s">
        <v>191</v>
      </c>
      <c r="E17" s="482">
        <v>11</v>
      </c>
      <c r="F17" s="196" t="s">
        <v>12</v>
      </c>
      <c r="G17" s="148">
        <v>25.5</v>
      </c>
      <c r="H17" s="148">
        <v>30</v>
      </c>
      <c r="I17" s="354">
        <v>25.3</v>
      </c>
      <c r="J17" s="91">
        <v>33</v>
      </c>
      <c r="K17" s="92">
        <v>36</v>
      </c>
      <c r="L17" s="87" t="s">
        <v>89</v>
      </c>
      <c r="M17" s="90">
        <v>145</v>
      </c>
      <c r="N17" s="90">
        <v>150</v>
      </c>
      <c r="O17" s="90">
        <v>155</v>
      </c>
      <c r="P17" s="4"/>
      <c r="Q17" s="10"/>
    </row>
    <row r="18" spans="1:21" s="11" customFormat="1" ht="32.25" customHeight="1" x14ac:dyDescent="0.35">
      <c r="A18" s="481"/>
      <c r="B18" s="397"/>
      <c r="C18" s="497"/>
      <c r="D18" s="498"/>
      <c r="E18" s="482"/>
      <c r="F18" s="198" t="s">
        <v>18</v>
      </c>
      <c r="G18" s="148">
        <v>200</v>
      </c>
      <c r="H18" s="148">
        <v>200</v>
      </c>
      <c r="I18" s="344"/>
      <c r="J18" s="93">
        <v>220</v>
      </c>
      <c r="K18" s="89">
        <v>240</v>
      </c>
      <c r="L18" s="88" t="s">
        <v>90</v>
      </c>
      <c r="M18" s="113">
        <v>22200</v>
      </c>
      <c r="N18" s="113">
        <v>22300</v>
      </c>
      <c r="O18" s="113">
        <v>22400</v>
      </c>
      <c r="P18" s="10"/>
      <c r="Q18" s="10"/>
    </row>
    <row r="19" spans="1:21" s="11" customFormat="1" ht="32.25" customHeight="1" x14ac:dyDescent="0.35">
      <c r="A19" s="481"/>
      <c r="B19" s="397"/>
      <c r="C19" s="497"/>
      <c r="D19" s="498"/>
      <c r="E19" s="482"/>
      <c r="F19" s="71"/>
      <c r="G19" s="148"/>
      <c r="H19" s="148"/>
      <c r="I19" s="344"/>
      <c r="J19" s="93"/>
      <c r="K19" s="89"/>
      <c r="L19" s="88" t="s">
        <v>91</v>
      </c>
      <c r="M19" s="114">
        <v>36</v>
      </c>
      <c r="N19" s="114">
        <v>38</v>
      </c>
      <c r="O19" s="114">
        <v>40</v>
      </c>
      <c r="P19" s="10"/>
      <c r="Q19" s="10"/>
      <c r="R19" s="353"/>
    </row>
    <row r="20" spans="1:21" s="11" customFormat="1" ht="27" customHeight="1" x14ac:dyDescent="0.35">
      <c r="A20" s="481"/>
      <c r="B20" s="397"/>
      <c r="C20" s="497"/>
      <c r="D20" s="498"/>
      <c r="E20" s="482"/>
      <c r="F20" s="71"/>
      <c r="G20" s="148"/>
      <c r="H20" s="149"/>
      <c r="I20" s="345"/>
      <c r="J20" s="91"/>
      <c r="K20" s="84"/>
      <c r="L20" s="86" t="s">
        <v>92</v>
      </c>
      <c r="M20" s="115">
        <v>2325</v>
      </c>
      <c r="N20" s="115">
        <v>2400</v>
      </c>
      <c r="O20" s="115">
        <v>2450</v>
      </c>
      <c r="P20" s="10"/>
      <c r="Q20" s="10"/>
      <c r="U20" s="227"/>
    </row>
    <row r="21" spans="1:21" s="11" customFormat="1" ht="24.75" customHeight="1" x14ac:dyDescent="0.35">
      <c r="A21" s="481"/>
      <c r="B21" s="397"/>
      <c r="C21" s="497"/>
      <c r="D21" s="498"/>
      <c r="E21" s="483"/>
      <c r="F21" s="278" t="s">
        <v>8</v>
      </c>
      <c r="G21" s="43">
        <f>SUM(G17:G20)</f>
        <v>225.5</v>
      </c>
      <c r="H21" s="43">
        <f>SUM(H17:H20)</f>
        <v>230</v>
      </c>
      <c r="I21" s="43">
        <f>SUM(I17:I20)</f>
        <v>25.3</v>
      </c>
      <c r="J21" s="43">
        <f>SUM(J17:J20)</f>
        <v>253</v>
      </c>
      <c r="K21" s="43">
        <f>SUM(K17:K20)</f>
        <v>276</v>
      </c>
      <c r="L21" s="484"/>
      <c r="M21" s="484"/>
      <c r="N21" s="484"/>
      <c r="O21" s="484"/>
      <c r="P21" s="10"/>
      <c r="Q21" s="10"/>
    </row>
    <row r="22" spans="1:21" s="11" customFormat="1" ht="35.25" customHeight="1" x14ac:dyDescent="0.35">
      <c r="A22" s="396" t="s">
        <v>11</v>
      </c>
      <c r="B22" s="397" t="s">
        <v>11</v>
      </c>
      <c r="C22" s="374" t="s">
        <v>13</v>
      </c>
      <c r="D22" s="474" t="s">
        <v>210</v>
      </c>
      <c r="E22" s="364" t="s">
        <v>37</v>
      </c>
      <c r="F22" s="452" t="s">
        <v>12</v>
      </c>
      <c r="G22" s="409">
        <v>54</v>
      </c>
      <c r="H22" s="409">
        <v>60</v>
      </c>
      <c r="I22" s="444">
        <v>47</v>
      </c>
      <c r="J22" s="503">
        <v>65</v>
      </c>
      <c r="K22" s="503">
        <v>70</v>
      </c>
      <c r="L22" s="94" t="s">
        <v>14</v>
      </c>
      <c r="M22" s="96">
        <v>2500</v>
      </c>
      <c r="N22" s="96">
        <v>2520</v>
      </c>
      <c r="O22" s="97" t="s">
        <v>102</v>
      </c>
      <c r="P22" s="10"/>
      <c r="Q22" s="10"/>
    </row>
    <row r="23" spans="1:21" s="11" customFormat="1" ht="26.25" customHeight="1" x14ac:dyDescent="0.35">
      <c r="A23" s="396"/>
      <c r="B23" s="397"/>
      <c r="C23" s="374"/>
      <c r="D23" s="392"/>
      <c r="E23" s="364"/>
      <c r="F23" s="450"/>
      <c r="G23" s="410"/>
      <c r="H23" s="410"/>
      <c r="I23" s="391"/>
      <c r="J23" s="504"/>
      <c r="K23" s="504"/>
      <c r="L23" s="95" t="s">
        <v>15</v>
      </c>
      <c r="M23" s="96">
        <v>700</v>
      </c>
      <c r="N23" s="96">
        <v>710</v>
      </c>
      <c r="O23" s="97" t="s">
        <v>109</v>
      </c>
      <c r="P23" s="10"/>
      <c r="Q23" s="10"/>
    </row>
    <row r="24" spans="1:21" s="11" customFormat="1" ht="26.25" customHeight="1" x14ac:dyDescent="0.35">
      <c r="A24" s="396"/>
      <c r="B24" s="397"/>
      <c r="C24" s="374"/>
      <c r="D24" s="392"/>
      <c r="E24" s="364"/>
      <c r="F24" s="279" t="s">
        <v>8</v>
      </c>
      <c r="G24" s="28">
        <f>SUM(G22:G23)</f>
        <v>54</v>
      </c>
      <c r="H24" s="28">
        <f>SUM(H22:H23)</f>
        <v>60</v>
      </c>
      <c r="I24" s="28">
        <f>SUM(I22:I23)</f>
        <v>47</v>
      </c>
      <c r="J24" s="28">
        <f>SUM(J22:J23)</f>
        <v>65</v>
      </c>
      <c r="K24" s="28">
        <f>SUM(K22:K23)</f>
        <v>70</v>
      </c>
      <c r="L24" s="508"/>
      <c r="M24" s="508"/>
      <c r="N24" s="508"/>
      <c r="O24" s="508"/>
      <c r="P24" s="10"/>
      <c r="Q24" s="10"/>
    </row>
    <row r="25" spans="1:21" s="11" customFormat="1" ht="32.25" customHeight="1" x14ac:dyDescent="0.35">
      <c r="A25" s="396" t="s">
        <v>11</v>
      </c>
      <c r="B25" s="397" t="s">
        <v>11</v>
      </c>
      <c r="C25" s="374" t="s">
        <v>16</v>
      </c>
      <c r="D25" s="392" t="s">
        <v>211</v>
      </c>
      <c r="E25" s="451" t="s">
        <v>37</v>
      </c>
      <c r="F25" s="452" t="s">
        <v>12</v>
      </c>
      <c r="G25" s="409">
        <v>28.5</v>
      </c>
      <c r="H25" s="409">
        <v>69.5</v>
      </c>
      <c r="I25" s="444">
        <v>69.5</v>
      </c>
      <c r="J25" s="385">
        <v>50</v>
      </c>
      <c r="K25" s="505">
        <v>55</v>
      </c>
      <c r="L25" s="95" t="s">
        <v>94</v>
      </c>
      <c r="M25" s="98" t="s">
        <v>105</v>
      </c>
      <c r="N25" s="99">
        <v>30</v>
      </c>
      <c r="O25" s="98" t="s">
        <v>106</v>
      </c>
      <c r="P25" s="10"/>
      <c r="Q25" s="10"/>
    </row>
    <row r="26" spans="1:21" s="11" customFormat="1" ht="35.25" customHeight="1" x14ac:dyDescent="0.35">
      <c r="A26" s="396"/>
      <c r="B26" s="397"/>
      <c r="C26" s="374"/>
      <c r="D26" s="392"/>
      <c r="E26" s="451"/>
      <c r="F26" s="453"/>
      <c r="G26" s="446"/>
      <c r="H26" s="446"/>
      <c r="I26" s="445"/>
      <c r="J26" s="443"/>
      <c r="K26" s="506"/>
      <c r="L26" s="95" t="s">
        <v>93</v>
      </c>
      <c r="M26" s="98" t="s">
        <v>107</v>
      </c>
      <c r="N26" s="99">
        <v>110</v>
      </c>
      <c r="O26" s="98" t="s">
        <v>108</v>
      </c>
      <c r="P26" s="10"/>
      <c r="Q26" s="10"/>
    </row>
    <row r="27" spans="1:21" s="11" customFormat="1" ht="49.5" customHeight="1" x14ac:dyDescent="0.35">
      <c r="A27" s="396"/>
      <c r="B27" s="397"/>
      <c r="C27" s="374"/>
      <c r="D27" s="392"/>
      <c r="E27" s="451"/>
      <c r="F27" s="450"/>
      <c r="G27" s="410"/>
      <c r="H27" s="410"/>
      <c r="I27" s="391"/>
      <c r="J27" s="386"/>
      <c r="K27" s="507"/>
      <c r="L27" s="95" t="s">
        <v>95</v>
      </c>
      <c r="M27" s="99">
        <v>50</v>
      </c>
      <c r="N27" s="98" t="s">
        <v>103</v>
      </c>
      <c r="O27" s="98" t="s">
        <v>104</v>
      </c>
      <c r="P27" s="10"/>
      <c r="Q27" s="10"/>
    </row>
    <row r="28" spans="1:21" s="11" customFormat="1" ht="49.5" customHeight="1" x14ac:dyDescent="0.35">
      <c r="A28" s="396"/>
      <c r="B28" s="397"/>
      <c r="C28" s="374"/>
      <c r="D28" s="392"/>
      <c r="E28" s="451"/>
      <c r="F28" s="352" t="s">
        <v>250</v>
      </c>
      <c r="G28" s="350"/>
      <c r="H28" s="350"/>
      <c r="I28" s="351">
        <v>18</v>
      </c>
      <c r="J28" s="348"/>
      <c r="K28" s="349"/>
      <c r="L28" s="95"/>
      <c r="M28" s="99"/>
      <c r="N28" s="98"/>
      <c r="O28" s="98"/>
      <c r="P28" s="693"/>
      <c r="Q28" s="694"/>
      <c r="R28" s="694"/>
    </row>
    <row r="29" spans="1:21" s="11" customFormat="1" ht="27.75" customHeight="1" x14ac:dyDescent="0.35">
      <c r="A29" s="396"/>
      <c r="B29" s="397"/>
      <c r="C29" s="374"/>
      <c r="D29" s="392"/>
      <c r="E29" s="451"/>
      <c r="F29" s="279" t="s">
        <v>8</v>
      </c>
      <c r="G29" s="28">
        <f>SUM(G25:G28)</f>
        <v>28.5</v>
      </c>
      <c r="H29" s="28">
        <f t="shared" ref="H29:K29" si="0">SUM(H25:H28)</f>
        <v>69.5</v>
      </c>
      <c r="I29" s="28">
        <f t="shared" si="0"/>
        <v>87.5</v>
      </c>
      <c r="J29" s="28">
        <f t="shared" si="0"/>
        <v>50</v>
      </c>
      <c r="K29" s="28">
        <f t="shared" si="0"/>
        <v>55</v>
      </c>
      <c r="L29" s="473"/>
      <c r="M29" s="473"/>
      <c r="N29" s="473"/>
      <c r="O29" s="473"/>
      <c r="P29" s="10"/>
      <c r="Q29" s="10"/>
    </row>
    <row r="30" spans="1:21" s="11" customFormat="1" ht="35.25" customHeight="1" x14ac:dyDescent="0.35">
      <c r="A30" s="396" t="s">
        <v>11</v>
      </c>
      <c r="B30" s="397" t="s">
        <v>11</v>
      </c>
      <c r="C30" s="374" t="s">
        <v>17</v>
      </c>
      <c r="D30" s="392" t="s">
        <v>212</v>
      </c>
      <c r="E30" s="375" t="s">
        <v>237</v>
      </c>
      <c r="F30" s="187" t="s">
        <v>12</v>
      </c>
      <c r="G30" s="150">
        <v>5.7</v>
      </c>
      <c r="H30" s="150">
        <v>1</v>
      </c>
      <c r="I30" s="300"/>
      <c r="J30" s="33">
        <v>7.5</v>
      </c>
      <c r="K30" s="32">
        <v>8</v>
      </c>
      <c r="L30" s="78" t="s">
        <v>87</v>
      </c>
      <c r="M30" s="100">
        <v>5</v>
      </c>
      <c r="N30" s="100">
        <v>6</v>
      </c>
      <c r="O30" s="101" t="s">
        <v>110</v>
      </c>
      <c r="P30" s="10"/>
      <c r="Q30" s="10"/>
    </row>
    <row r="31" spans="1:21" s="11" customFormat="1" ht="27.75" customHeight="1" x14ac:dyDescent="0.35">
      <c r="A31" s="396"/>
      <c r="B31" s="397"/>
      <c r="C31" s="374"/>
      <c r="D31" s="392"/>
      <c r="E31" s="375"/>
      <c r="F31" s="187" t="s">
        <v>18</v>
      </c>
      <c r="G31" s="150">
        <v>22.7</v>
      </c>
      <c r="H31" s="150">
        <v>2.5</v>
      </c>
      <c r="I31" s="341"/>
      <c r="J31" s="33">
        <v>27</v>
      </c>
      <c r="K31" s="32">
        <v>28</v>
      </c>
      <c r="L31" s="78" t="s">
        <v>88</v>
      </c>
      <c r="M31" s="100">
        <v>300</v>
      </c>
      <c r="N31" s="100">
        <v>350</v>
      </c>
      <c r="O31" s="101" t="s">
        <v>111</v>
      </c>
      <c r="P31" s="10"/>
      <c r="Q31" s="10"/>
    </row>
    <row r="32" spans="1:21" s="11" customFormat="1" ht="22.5" customHeight="1" x14ac:dyDescent="0.35">
      <c r="A32" s="396"/>
      <c r="B32" s="397"/>
      <c r="C32" s="374"/>
      <c r="D32" s="392"/>
      <c r="E32" s="375"/>
      <c r="F32" s="279" t="s">
        <v>8</v>
      </c>
      <c r="G32" s="28">
        <f>SUM(G30:G31)</f>
        <v>28.4</v>
      </c>
      <c r="H32" s="28">
        <f>SUM(H30:H31)</f>
        <v>3.5</v>
      </c>
      <c r="I32" s="28">
        <f>SUM(I30:I31)</f>
        <v>0</v>
      </c>
      <c r="J32" s="28">
        <f>SUM(J30:J31)</f>
        <v>34.5</v>
      </c>
      <c r="K32" s="28">
        <f>SUM(K30:K31)</f>
        <v>36</v>
      </c>
      <c r="L32" s="484"/>
      <c r="M32" s="484"/>
      <c r="N32" s="484"/>
      <c r="O32" s="484"/>
      <c r="P32" s="10"/>
      <c r="Q32" s="10"/>
    </row>
    <row r="33" spans="1:17" s="11" customFormat="1" ht="21.75" customHeight="1" x14ac:dyDescent="0.35">
      <c r="A33" s="62" t="s">
        <v>11</v>
      </c>
      <c r="B33" s="58" t="s">
        <v>11</v>
      </c>
      <c r="C33" s="499" t="s">
        <v>19</v>
      </c>
      <c r="D33" s="500"/>
      <c r="E33" s="500"/>
      <c r="F33" s="501"/>
      <c r="G33" s="248">
        <f>SUM(G21+G24+G29+G32)</f>
        <v>336.4</v>
      </c>
      <c r="H33" s="248">
        <f>SUM(H21+H24+H29+H32)</f>
        <v>363</v>
      </c>
      <c r="I33" s="248">
        <f>SUM(I21+I24+I29+I32)</f>
        <v>159.80000000000001</v>
      </c>
      <c r="J33" s="248">
        <f>SUM(J21+J24+J29+J32)</f>
        <v>402.5</v>
      </c>
      <c r="K33" s="248">
        <f>SUM(K21+K24+K29+K32)</f>
        <v>437</v>
      </c>
      <c r="L33" s="502"/>
      <c r="M33" s="502"/>
      <c r="N33" s="502"/>
      <c r="O33" s="502"/>
      <c r="P33" s="12"/>
      <c r="Q33" s="12"/>
    </row>
    <row r="34" spans="1:17" s="11" customFormat="1" ht="21.75" customHeight="1" x14ac:dyDescent="0.35">
      <c r="A34" s="62" t="s">
        <v>11</v>
      </c>
      <c r="B34" s="247" t="s">
        <v>20</v>
      </c>
      <c r="C34" s="456" t="s">
        <v>72</v>
      </c>
      <c r="D34" s="457"/>
      <c r="E34" s="457"/>
      <c r="F34" s="457"/>
      <c r="G34" s="457"/>
      <c r="H34" s="457"/>
      <c r="I34" s="457"/>
      <c r="J34" s="457"/>
      <c r="K34" s="457"/>
      <c r="L34" s="457"/>
      <c r="M34" s="457"/>
      <c r="N34" s="457"/>
      <c r="O34" s="458"/>
      <c r="P34" s="10"/>
      <c r="Q34" s="10"/>
    </row>
    <row r="35" spans="1:17" s="11" customFormat="1" ht="40.5" customHeight="1" x14ac:dyDescent="0.35">
      <c r="A35" s="396" t="s">
        <v>11</v>
      </c>
      <c r="B35" s="397" t="s">
        <v>20</v>
      </c>
      <c r="C35" s="439" t="s">
        <v>11</v>
      </c>
      <c r="D35" s="393" t="s">
        <v>213</v>
      </c>
      <c r="E35" s="394" t="s">
        <v>37</v>
      </c>
      <c r="F35" s="232" t="s">
        <v>12</v>
      </c>
      <c r="G35" s="233"/>
      <c r="H35" s="233">
        <v>15</v>
      </c>
      <c r="I35" s="249"/>
      <c r="J35" s="231">
        <v>20</v>
      </c>
      <c r="K35" s="231">
        <v>25</v>
      </c>
      <c r="L35" s="250" t="s">
        <v>96</v>
      </c>
      <c r="M35" s="229">
        <v>10</v>
      </c>
      <c r="N35" s="251">
        <v>10</v>
      </c>
      <c r="O35" s="252" t="s">
        <v>35</v>
      </c>
      <c r="P35" s="10"/>
      <c r="Q35" s="10"/>
    </row>
    <row r="36" spans="1:17" s="11" customFormat="1" ht="30.75" customHeight="1" x14ac:dyDescent="0.35">
      <c r="A36" s="396"/>
      <c r="B36" s="397"/>
      <c r="C36" s="374"/>
      <c r="D36" s="392"/>
      <c r="E36" s="364"/>
      <c r="F36" s="187" t="s">
        <v>18</v>
      </c>
      <c r="G36" s="150">
        <v>70</v>
      </c>
      <c r="H36" s="150">
        <v>70</v>
      </c>
      <c r="I36" s="31"/>
      <c r="J36" s="32">
        <v>70</v>
      </c>
      <c r="K36" s="32">
        <v>70</v>
      </c>
      <c r="L36" s="68" t="s">
        <v>97</v>
      </c>
      <c r="M36" s="109">
        <v>12</v>
      </c>
      <c r="N36" s="109">
        <v>12</v>
      </c>
      <c r="O36" s="246" t="s">
        <v>24</v>
      </c>
      <c r="P36" s="10"/>
      <c r="Q36" s="10"/>
    </row>
    <row r="37" spans="1:17" s="11" customFormat="1" ht="54" customHeight="1" x14ac:dyDescent="0.35">
      <c r="A37" s="396"/>
      <c r="B37" s="397"/>
      <c r="C37" s="374"/>
      <c r="D37" s="392"/>
      <c r="E37" s="364"/>
      <c r="F37" s="24"/>
      <c r="G37" s="150"/>
      <c r="H37" s="150"/>
      <c r="I37" s="31"/>
      <c r="J37" s="32"/>
      <c r="K37" s="32"/>
      <c r="L37" s="68" t="s">
        <v>112</v>
      </c>
      <c r="M37" s="109">
        <v>7</v>
      </c>
      <c r="N37" s="109">
        <v>8</v>
      </c>
      <c r="O37" s="116" t="s">
        <v>113</v>
      </c>
      <c r="P37" s="10"/>
      <c r="Q37" s="10"/>
    </row>
    <row r="38" spans="1:17" s="11" customFormat="1" ht="26.25" customHeight="1" x14ac:dyDescent="0.35">
      <c r="A38" s="396"/>
      <c r="B38" s="397"/>
      <c r="C38" s="374"/>
      <c r="D38" s="392"/>
      <c r="E38" s="364"/>
      <c r="F38" s="279" t="s">
        <v>8</v>
      </c>
      <c r="G38" s="28">
        <f>SUM(G35:G37)</f>
        <v>70</v>
      </c>
      <c r="H38" s="28">
        <f>SUM(H35:H37)</f>
        <v>85</v>
      </c>
      <c r="I38" s="28">
        <f>SUM(I35:I37)</f>
        <v>0</v>
      </c>
      <c r="J38" s="28">
        <f>SUM(J35:J37)</f>
        <v>90</v>
      </c>
      <c r="K38" s="28">
        <f>SUM(K35:K37)</f>
        <v>95</v>
      </c>
      <c r="L38" s="379"/>
      <c r="M38" s="379"/>
      <c r="N38" s="379"/>
      <c r="O38" s="379"/>
      <c r="P38" s="10"/>
      <c r="Q38" s="10"/>
    </row>
    <row r="39" spans="1:17" s="11" customFormat="1" ht="21" customHeight="1" x14ac:dyDescent="0.35">
      <c r="A39" s="62" t="s">
        <v>11</v>
      </c>
      <c r="B39" s="58" t="s">
        <v>20</v>
      </c>
      <c r="C39" s="380" t="s">
        <v>19</v>
      </c>
      <c r="D39" s="381" t="e">
        <f>#REF!+#REF!+#REF!+D38</f>
        <v>#REF!</v>
      </c>
      <c r="E39" s="381" t="e">
        <f>#REF!+#REF!+#REF!+E38</f>
        <v>#REF!</v>
      </c>
      <c r="F39" s="382" t="e">
        <f>#REF!+#REF!+#REF!+F38</f>
        <v>#REF!</v>
      </c>
      <c r="G39" s="36">
        <f>G38</f>
        <v>70</v>
      </c>
      <c r="H39" s="36">
        <f>H38</f>
        <v>85</v>
      </c>
      <c r="I39" s="36">
        <f>I38</f>
        <v>0</v>
      </c>
      <c r="J39" s="36">
        <f>J38</f>
        <v>90</v>
      </c>
      <c r="K39" s="36">
        <f>K38</f>
        <v>95</v>
      </c>
      <c r="L39" s="383"/>
      <c r="M39" s="383"/>
      <c r="N39" s="383"/>
      <c r="O39" s="383"/>
      <c r="P39" s="10"/>
      <c r="Q39" s="10"/>
    </row>
    <row r="40" spans="1:17" s="11" customFormat="1" ht="27" customHeight="1" x14ac:dyDescent="0.35">
      <c r="A40" s="62" t="s">
        <v>11</v>
      </c>
      <c r="B40" s="58" t="s">
        <v>13</v>
      </c>
      <c r="C40" s="368" t="s">
        <v>21</v>
      </c>
      <c r="D40" s="369"/>
      <c r="E40" s="369"/>
      <c r="F40" s="369"/>
      <c r="G40" s="369"/>
      <c r="H40" s="369"/>
      <c r="I40" s="369"/>
      <c r="J40" s="369"/>
      <c r="K40" s="369"/>
      <c r="L40" s="369"/>
      <c r="M40" s="369"/>
      <c r="N40" s="369"/>
      <c r="O40" s="370"/>
      <c r="P40" s="10"/>
      <c r="Q40" s="10"/>
    </row>
    <row r="41" spans="1:17" s="14" customFormat="1" ht="38.25" x14ac:dyDescent="0.25">
      <c r="A41" s="396" t="s">
        <v>11</v>
      </c>
      <c r="B41" s="397" t="s">
        <v>13</v>
      </c>
      <c r="C41" s="374" t="s">
        <v>11</v>
      </c>
      <c r="D41" s="392" t="s">
        <v>214</v>
      </c>
      <c r="E41" s="459" t="s">
        <v>251</v>
      </c>
      <c r="F41" s="440" t="s">
        <v>12</v>
      </c>
      <c r="G41" s="409"/>
      <c r="H41" s="409">
        <v>4</v>
      </c>
      <c r="I41" s="444">
        <v>2</v>
      </c>
      <c r="J41" s="385">
        <v>8</v>
      </c>
      <c r="K41" s="385">
        <v>10</v>
      </c>
      <c r="L41" s="68" t="s">
        <v>74</v>
      </c>
      <c r="M41" s="109">
        <v>20</v>
      </c>
      <c r="N41" s="109">
        <v>30</v>
      </c>
      <c r="O41" s="116" t="s">
        <v>116</v>
      </c>
      <c r="P41" s="13"/>
      <c r="Q41" s="13"/>
    </row>
    <row r="42" spans="1:17" s="14" customFormat="1" ht="38.25" x14ac:dyDescent="0.25">
      <c r="A42" s="396"/>
      <c r="B42" s="397"/>
      <c r="C42" s="374"/>
      <c r="D42" s="392"/>
      <c r="E42" s="459"/>
      <c r="F42" s="441"/>
      <c r="G42" s="446"/>
      <c r="H42" s="446"/>
      <c r="I42" s="445"/>
      <c r="J42" s="443"/>
      <c r="K42" s="443"/>
      <c r="L42" s="68" t="s">
        <v>75</v>
      </c>
      <c r="M42" s="109">
        <v>30</v>
      </c>
      <c r="N42" s="109">
        <v>40</v>
      </c>
      <c r="O42" s="116" t="s">
        <v>115</v>
      </c>
      <c r="P42" s="13"/>
      <c r="Q42" s="13"/>
    </row>
    <row r="43" spans="1:17" s="14" customFormat="1" ht="30.75" customHeight="1" x14ac:dyDescent="0.25">
      <c r="A43" s="396"/>
      <c r="B43" s="397"/>
      <c r="C43" s="374"/>
      <c r="D43" s="392"/>
      <c r="E43" s="459"/>
      <c r="F43" s="442"/>
      <c r="G43" s="410"/>
      <c r="H43" s="410"/>
      <c r="I43" s="391"/>
      <c r="J43" s="386"/>
      <c r="K43" s="386"/>
      <c r="L43" s="68" t="s">
        <v>98</v>
      </c>
      <c r="M43" s="109">
        <v>670</v>
      </c>
      <c r="N43" s="109">
        <v>690</v>
      </c>
      <c r="O43" s="116" t="s">
        <v>117</v>
      </c>
      <c r="P43" s="13"/>
      <c r="Q43" s="13"/>
    </row>
    <row r="44" spans="1:17" s="14" customFormat="1" ht="18" customHeight="1" x14ac:dyDescent="0.25">
      <c r="A44" s="396"/>
      <c r="B44" s="397"/>
      <c r="C44" s="374"/>
      <c r="D44" s="392"/>
      <c r="E44" s="459"/>
      <c r="F44" s="187" t="s">
        <v>18</v>
      </c>
      <c r="G44" s="151"/>
      <c r="H44" s="153">
        <v>4.5</v>
      </c>
      <c r="I44" s="341"/>
      <c r="J44" s="25"/>
      <c r="K44" s="25"/>
      <c r="L44" s="68" t="s">
        <v>80</v>
      </c>
      <c r="M44" s="101" t="s">
        <v>81</v>
      </c>
      <c r="N44" s="101"/>
      <c r="O44" s="116"/>
      <c r="P44" s="13"/>
      <c r="Q44" s="13"/>
    </row>
    <row r="45" spans="1:17" s="14" customFormat="1" ht="27.75" customHeight="1" x14ac:dyDescent="0.25">
      <c r="A45" s="396"/>
      <c r="B45" s="397"/>
      <c r="C45" s="374"/>
      <c r="D45" s="392"/>
      <c r="E45" s="459"/>
      <c r="F45" s="281" t="s">
        <v>8</v>
      </c>
      <c r="G45" s="28">
        <f>SUM(G41:G44)</f>
        <v>0</v>
      </c>
      <c r="H45" s="28">
        <f>SUM(H41:H44)</f>
        <v>8.5</v>
      </c>
      <c r="I45" s="28">
        <f>SUM(I41:I44)</f>
        <v>2</v>
      </c>
      <c r="J45" s="28">
        <f>SUM(J41:J44)</f>
        <v>8</v>
      </c>
      <c r="K45" s="28">
        <f>SUM(K41:K44)</f>
        <v>10</v>
      </c>
      <c r="L45" s="379"/>
      <c r="M45" s="379"/>
      <c r="N45" s="379"/>
      <c r="O45" s="379"/>
      <c r="P45" s="13"/>
      <c r="Q45" s="13"/>
    </row>
    <row r="46" spans="1:17" s="14" customFormat="1" ht="23.25" customHeight="1" x14ac:dyDescent="0.25">
      <c r="A46" s="62" t="s">
        <v>11</v>
      </c>
      <c r="B46" s="58" t="s">
        <v>13</v>
      </c>
      <c r="C46" s="384" t="s">
        <v>114</v>
      </c>
      <c r="D46" s="381"/>
      <c r="E46" s="381"/>
      <c r="F46" s="382"/>
      <c r="G46" s="36">
        <f>G45</f>
        <v>0</v>
      </c>
      <c r="H46" s="36">
        <f>H45</f>
        <v>8.5</v>
      </c>
      <c r="I46" s="36">
        <f>I45</f>
        <v>2</v>
      </c>
      <c r="J46" s="36">
        <f>J45</f>
        <v>8</v>
      </c>
      <c r="K46" s="36">
        <f>K45</f>
        <v>10</v>
      </c>
      <c r="L46" s="383"/>
      <c r="M46" s="383"/>
      <c r="N46" s="383"/>
      <c r="O46" s="383"/>
      <c r="P46" s="15"/>
      <c r="Q46" s="15"/>
    </row>
    <row r="47" spans="1:17" s="11" customFormat="1" ht="18.75" customHeight="1" x14ac:dyDescent="0.35">
      <c r="A47" s="62" t="s">
        <v>11</v>
      </c>
      <c r="B47" s="58" t="s">
        <v>16</v>
      </c>
      <c r="C47" s="414" t="s">
        <v>22</v>
      </c>
      <c r="D47" s="415"/>
      <c r="E47" s="415"/>
      <c r="F47" s="415"/>
      <c r="G47" s="415"/>
      <c r="H47" s="415"/>
      <c r="I47" s="415"/>
      <c r="J47" s="415"/>
      <c r="K47" s="415"/>
      <c r="L47" s="415"/>
      <c r="M47" s="415"/>
      <c r="N47" s="415"/>
      <c r="O47" s="416"/>
      <c r="P47" s="10"/>
      <c r="Q47" s="10"/>
    </row>
    <row r="48" spans="1:17" s="11" customFormat="1" ht="26.45" customHeight="1" x14ac:dyDescent="0.35">
      <c r="A48" s="396" t="s">
        <v>11</v>
      </c>
      <c r="B48" s="397" t="s">
        <v>16</v>
      </c>
      <c r="C48" s="374" t="s">
        <v>11</v>
      </c>
      <c r="D48" s="392" t="s">
        <v>215</v>
      </c>
      <c r="E48" s="375" t="s">
        <v>236</v>
      </c>
      <c r="F48" s="189" t="s">
        <v>12</v>
      </c>
      <c r="G48" s="150">
        <v>26.5</v>
      </c>
      <c r="H48" s="150">
        <v>28.6</v>
      </c>
      <c r="I48" s="300">
        <v>27.9</v>
      </c>
      <c r="J48" s="25">
        <v>28.6</v>
      </c>
      <c r="K48" s="25">
        <v>28.6</v>
      </c>
      <c r="L48" s="282" t="s">
        <v>23</v>
      </c>
      <c r="M48" s="109">
        <v>10</v>
      </c>
      <c r="N48" s="109">
        <v>10</v>
      </c>
      <c r="O48" s="116" t="s">
        <v>35</v>
      </c>
      <c r="P48" s="10"/>
      <c r="Q48" s="10"/>
    </row>
    <row r="49" spans="1:19" s="11" customFormat="1" ht="24.75" customHeight="1" x14ac:dyDescent="0.35">
      <c r="A49" s="396"/>
      <c r="B49" s="397"/>
      <c r="C49" s="374"/>
      <c r="D49" s="392"/>
      <c r="E49" s="375"/>
      <c r="F49" s="279" t="s">
        <v>8</v>
      </c>
      <c r="G49" s="28">
        <f>SUM(G48:G48)</f>
        <v>26.5</v>
      </c>
      <c r="H49" s="28">
        <f>SUM(H48:H48)</f>
        <v>28.6</v>
      </c>
      <c r="I49" s="28">
        <f>SUM(I48:I48)</f>
        <v>27.9</v>
      </c>
      <c r="J49" s="28">
        <f>SUM(J48:J48)</f>
        <v>28.6</v>
      </c>
      <c r="K49" s="28">
        <f>SUM(K48:K48)</f>
        <v>28.6</v>
      </c>
      <c r="L49" s="389"/>
      <c r="M49" s="389"/>
      <c r="N49" s="389"/>
      <c r="O49" s="389"/>
      <c r="P49" s="10"/>
      <c r="Q49" s="10"/>
    </row>
    <row r="50" spans="1:19" s="11" customFormat="1" ht="55.5" customHeight="1" x14ac:dyDescent="0.35">
      <c r="A50" s="396" t="s">
        <v>11</v>
      </c>
      <c r="B50" s="397" t="s">
        <v>16</v>
      </c>
      <c r="C50" s="374" t="s">
        <v>13</v>
      </c>
      <c r="D50" s="392" t="s">
        <v>216</v>
      </c>
      <c r="E50" s="375" t="s">
        <v>236</v>
      </c>
      <c r="F50" s="440" t="s">
        <v>12</v>
      </c>
      <c r="G50" s="409">
        <v>41.7</v>
      </c>
      <c r="H50" s="409">
        <v>25</v>
      </c>
      <c r="I50" s="444">
        <v>20</v>
      </c>
      <c r="J50" s="385">
        <v>26</v>
      </c>
      <c r="K50" s="385">
        <v>27</v>
      </c>
      <c r="L50" s="68" t="s">
        <v>82</v>
      </c>
      <c r="M50" s="109">
        <v>1.5</v>
      </c>
      <c r="N50" s="109">
        <v>1.7</v>
      </c>
      <c r="O50" s="116" t="s">
        <v>118</v>
      </c>
      <c r="P50" s="10"/>
      <c r="Q50" s="10"/>
    </row>
    <row r="51" spans="1:19" s="11" customFormat="1" ht="25.5" x14ac:dyDescent="0.35">
      <c r="A51" s="396"/>
      <c r="B51" s="397"/>
      <c r="C51" s="374"/>
      <c r="D51" s="392"/>
      <c r="E51" s="375"/>
      <c r="F51" s="442"/>
      <c r="G51" s="410"/>
      <c r="H51" s="410"/>
      <c r="I51" s="391"/>
      <c r="J51" s="386"/>
      <c r="K51" s="386"/>
      <c r="L51" s="68" t="s">
        <v>83</v>
      </c>
      <c r="M51" s="109">
        <v>8.6999999999999993</v>
      </c>
      <c r="N51" s="109">
        <v>9</v>
      </c>
      <c r="O51" s="116" t="s">
        <v>119</v>
      </c>
      <c r="P51" s="10"/>
      <c r="Q51" s="10"/>
    </row>
    <row r="52" spans="1:19" s="11" customFormat="1" ht="23.25" customHeight="1" x14ac:dyDescent="0.35">
      <c r="A52" s="396"/>
      <c r="B52" s="397"/>
      <c r="C52" s="374"/>
      <c r="D52" s="392"/>
      <c r="E52" s="375"/>
      <c r="F52" s="280" t="s">
        <v>8</v>
      </c>
      <c r="G52" s="28">
        <f>SUM(G50:G51)</f>
        <v>41.7</v>
      </c>
      <c r="H52" s="28">
        <f>SUM(H50:H51)</f>
        <v>25</v>
      </c>
      <c r="I52" s="28">
        <f>SUM(I50:I51)</f>
        <v>20</v>
      </c>
      <c r="J52" s="28">
        <f>SUM(J50:J51)</f>
        <v>26</v>
      </c>
      <c r="K52" s="28">
        <f>SUM(K50:K51)</f>
        <v>27</v>
      </c>
      <c r="L52" s="389"/>
      <c r="M52" s="389"/>
      <c r="N52" s="389"/>
      <c r="O52" s="389"/>
      <c r="P52" s="10"/>
      <c r="Q52" s="10"/>
    </row>
    <row r="53" spans="1:19" s="11" customFormat="1" ht="21.75" customHeight="1" x14ac:dyDescent="0.35">
      <c r="A53" s="62" t="s">
        <v>11</v>
      </c>
      <c r="B53" s="58" t="s">
        <v>16</v>
      </c>
      <c r="C53" s="380" t="s">
        <v>114</v>
      </c>
      <c r="D53" s="381"/>
      <c r="E53" s="381"/>
      <c r="F53" s="382"/>
      <c r="G53" s="36">
        <f>SUM(G49+G52)</f>
        <v>68.2</v>
      </c>
      <c r="H53" s="36">
        <f>SUM(H49+H52)</f>
        <v>53.6</v>
      </c>
      <c r="I53" s="36">
        <f>SUM(I49+I52)</f>
        <v>47.9</v>
      </c>
      <c r="J53" s="36">
        <f>SUM(J49+J52)</f>
        <v>54.6</v>
      </c>
      <c r="K53" s="36">
        <f>SUM(K49+K52)</f>
        <v>55.6</v>
      </c>
      <c r="L53" s="395"/>
      <c r="M53" s="395"/>
      <c r="N53" s="395"/>
      <c r="O53" s="395"/>
      <c r="P53" s="10"/>
      <c r="Q53" s="10"/>
    </row>
    <row r="54" spans="1:19" s="11" customFormat="1" ht="31.35" customHeight="1" x14ac:dyDescent="0.35">
      <c r="A54" s="62" t="s">
        <v>11</v>
      </c>
      <c r="B54" s="58" t="s">
        <v>17</v>
      </c>
      <c r="C54" s="368" t="s">
        <v>73</v>
      </c>
      <c r="D54" s="369"/>
      <c r="E54" s="369"/>
      <c r="F54" s="369"/>
      <c r="G54" s="369"/>
      <c r="H54" s="369"/>
      <c r="I54" s="369"/>
      <c r="J54" s="369"/>
      <c r="K54" s="369"/>
      <c r="L54" s="369"/>
      <c r="M54" s="369"/>
      <c r="N54" s="369"/>
      <c r="O54" s="370"/>
      <c r="P54" s="10"/>
      <c r="Q54" s="10"/>
    </row>
    <row r="55" spans="1:19" s="11" customFormat="1" ht="45.75" customHeight="1" x14ac:dyDescent="0.35">
      <c r="A55" s="396" t="s">
        <v>11</v>
      </c>
      <c r="B55" s="397" t="s">
        <v>17</v>
      </c>
      <c r="C55" s="374" t="s">
        <v>11</v>
      </c>
      <c r="D55" s="392" t="s">
        <v>217</v>
      </c>
      <c r="E55" s="375" t="s">
        <v>236</v>
      </c>
      <c r="F55" s="522" t="s">
        <v>12</v>
      </c>
      <c r="G55" s="524">
        <v>3378.3</v>
      </c>
      <c r="H55" s="525">
        <v>3569.2</v>
      </c>
      <c r="I55" s="697">
        <v>3562.5</v>
      </c>
      <c r="J55" s="385">
        <v>3700</v>
      </c>
      <c r="K55" s="385">
        <v>3900</v>
      </c>
      <c r="L55" s="82" t="s">
        <v>99</v>
      </c>
      <c r="M55" s="117">
        <v>27</v>
      </c>
      <c r="N55" s="117">
        <v>30</v>
      </c>
      <c r="O55" s="118" t="s">
        <v>120</v>
      </c>
      <c r="P55" s="315"/>
      <c r="Q55" s="315"/>
      <c r="R55" s="316"/>
      <c r="S55" s="255"/>
    </row>
    <row r="56" spans="1:19" s="11" customFormat="1" ht="27" customHeight="1" x14ac:dyDescent="0.35">
      <c r="A56" s="396"/>
      <c r="B56" s="397"/>
      <c r="C56" s="374"/>
      <c r="D56" s="392"/>
      <c r="E56" s="375"/>
      <c r="F56" s="523"/>
      <c r="G56" s="523"/>
      <c r="H56" s="523"/>
      <c r="I56" s="698"/>
      <c r="J56" s="455"/>
      <c r="K56" s="455"/>
      <c r="L56" s="82" t="s">
        <v>265</v>
      </c>
      <c r="M56" s="117">
        <v>3</v>
      </c>
      <c r="N56" s="117"/>
      <c r="O56" s="118"/>
      <c r="P56" s="315"/>
      <c r="Q56" s="315"/>
      <c r="R56" s="316"/>
      <c r="S56" s="255"/>
    </row>
    <row r="57" spans="1:19" s="11" customFormat="1" ht="33" customHeight="1" x14ac:dyDescent="0.35">
      <c r="A57" s="396"/>
      <c r="B57" s="397"/>
      <c r="C57" s="374"/>
      <c r="D57" s="392"/>
      <c r="E57" s="375"/>
      <c r="F57" s="454" t="s">
        <v>250</v>
      </c>
      <c r="G57" s="524"/>
      <c r="H57" s="525">
        <v>62</v>
      </c>
      <c r="I57" s="444">
        <v>54</v>
      </c>
      <c r="J57" s="696"/>
      <c r="K57" s="696"/>
      <c r="L57" s="284" t="s">
        <v>254</v>
      </c>
      <c r="M57" s="285">
        <v>2</v>
      </c>
      <c r="N57" s="285"/>
      <c r="O57" s="286"/>
      <c r="P57" s="10"/>
      <c r="Q57" s="10"/>
      <c r="R57" s="257"/>
      <c r="S57" s="255"/>
    </row>
    <row r="58" spans="1:19" s="11" customFormat="1" ht="33" customHeight="1" x14ac:dyDescent="0.35">
      <c r="A58" s="396"/>
      <c r="B58" s="397"/>
      <c r="C58" s="374"/>
      <c r="D58" s="392"/>
      <c r="E58" s="375"/>
      <c r="F58" s="455"/>
      <c r="G58" s="523"/>
      <c r="H58" s="523"/>
      <c r="I58" s="695"/>
      <c r="J58" s="455"/>
      <c r="K58" s="455"/>
      <c r="L58" s="82" t="s">
        <v>265</v>
      </c>
      <c r="M58" s="285" t="s">
        <v>266</v>
      </c>
      <c r="N58" s="285"/>
      <c r="O58" s="286"/>
      <c r="P58" s="4"/>
      <c r="Q58" s="10"/>
      <c r="R58" s="257"/>
      <c r="S58" s="255"/>
    </row>
    <row r="59" spans="1:19" s="11" customFormat="1" ht="54.75" customHeight="1" x14ac:dyDescent="0.35">
      <c r="A59" s="396"/>
      <c r="B59" s="397"/>
      <c r="C59" s="374"/>
      <c r="D59" s="392"/>
      <c r="E59" s="375"/>
      <c r="F59" s="283" t="s">
        <v>25</v>
      </c>
      <c r="G59" s="155">
        <v>398.4</v>
      </c>
      <c r="H59" s="150">
        <v>421.2</v>
      </c>
      <c r="I59" s="318">
        <v>421.2</v>
      </c>
      <c r="J59" s="25">
        <v>386.5</v>
      </c>
      <c r="K59" s="25">
        <v>400.9</v>
      </c>
      <c r="L59" s="83" t="s">
        <v>100</v>
      </c>
      <c r="M59" s="119">
        <v>3.7</v>
      </c>
      <c r="N59" s="119">
        <v>3.8</v>
      </c>
      <c r="O59" s="120" t="s">
        <v>121</v>
      </c>
      <c r="P59" s="4"/>
      <c r="Q59" s="10"/>
      <c r="R59" s="257"/>
      <c r="S59" s="255"/>
    </row>
    <row r="60" spans="1:19" s="17" customFormat="1" ht="34.5" customHeight="1" x14ac:dyDescent="0.35">
      <c r="A60" s="396"/>
      <c r="B60" s="397"/>
      <c r="C60" s="374"/>
      <c r="D60" s="392"/>
      <c r="E60" s="375"/>
      <c r="F60" s="283" t="s">
        <v>247</v>
      </c>
      <c r="G60" s="155">
        <v>10.7</v>
      </c>
      <c r="H60" s="156">
        <v>32.200000000000003</v>
      </c>
      <c r="I60" s="300">
        <v>32.200000000000003</v>
      </c>
      <c r="J60" s="25"/>
      <c r="K60" s="25"/>
      <c r="L60" s="83" t="s">
        <v>78</v>
      </c>
      <c r="M60" s="119">
        <v>2</v>
      </c>
      <c r="N60" s="119"/>
      <c r="O60" s="119"/>
      <c r="P60" s="16"/>
      <c r="Q60" s="16"/>
      <c r="R60" s="256"/>
      <c r="S60" s="256"/>
    </row>
    <row r="61" spans="1:19" s="11" customFormat="1" ht="27" customHeight="1" x14ac:dyDescent="0.35">
      <c r="A61" s="396"/>
      <c r="B61" s="397"/>
      <c r="C61" s="374"/>
      <c r="D61" s="392"/>
      <c r="E61" s="375"/>
      <c r="F61" s="205" t="s">
        <v>31</v>
      </c>
      <c r="G61" s="157">
        <v>31.4</v>
      </c>
      <c r="H61" s="158">
        <v>45.2</v>
      </c>
      <c r="I61" s="340">
        <v>45.2</v>
      </c>
      <c r="J61" s="41"/>
      <c r="K61" s="41"/>
      <c r="L61" s="83" t="s">
        <v>79</v>
      </c>
      <c r="M61" s="119">
        <v>1</v>
      </c>
      <c r="N61" s="119"/>
      <c r="O61" s="120"/>
      <c r="P61" s="10"/>
      <c r="Q61" s="10"/>
    </row>
    <row r="62" spans="1:19" s="11" customFormat="1" ht="22.5" customHeight="1" x14ac:dyDescent="0.35">
      <c r="A62" s="396"/>
      <c r="B62" s="397"/>
      <c r="C62" s="374"/>
      <c r="D62" s="392"/>
      <c r="E62" s="402"/>
      <c r="F62" s="139" t="s">
        <v>8</v>
      </c>
      <c r="G62" s="140">
        <f>SUM(G55:G61)</f>
        <v>3818.8</v>
      </c>
      <c r="H62" s="140">
        <f>SUM(H55:H61)</f>
        <v>4129.7999999999993</v>
      </c>
      <c r="I62" s="140">
        <f>SUM(I55:I61)</f>
        <v>4115.0999999999995</v>
      </c>
      <c r="J62" s="140">
        <f>SUM(J55:J61)</f>
        <v>4086.5</v>
      </c>
      <c r="K62" s="140">
        <f>SUM(K55:K61)</f>
        <v>4300.8999999999996</v>
      </c>
      <c r="L62" s="388"/>
      <c r="M62" s="389"/>
      <c r="N62" s="389"/>
      <c r="O62" s="389"/>
      <c r="P62" s="10"/>
      <c r="Q62" s="10"/>
    </row>
    <row r="63" spans="1:19" s="11" customFormat="1" ht="27.75" customHeight="1" x14ac:dyDescent="0.35">
      <c r="A63" s="436" t="s">
        <v>11</v>
      </c>
      <c r="B63" s="509" t="s">
        <v>17</v>
      </c>
      <c r="C63" s="447" t="s">
        <v>13</v>
      </c>
      <c r="D63" s="448" t="s">
        <v>192</v>
      </c>
      <c r="E63" s="375" t="s">
        <v>236</v>
      </c>
      <c r="F63" s="449" t="s">
        <v>238</v>
      </c>
      <c r="G63" s="460">
        <v>113.5</v>
      </c>
      <c r="H63" s="462">
        <v>110</v>
      </c>
      <c r="I63" s="390">
        <v>113.5</v>
      </c>
      <c r="J63" s="387">
        <v>110</v>
      </c>
      <c r="K63" s="387">
        <v>115</v>
      </c>
      <c r="L63" s="254" t="s">
        <v>26</v>
      </c>
      <c r="M63" s="23">
        <v>8</v>
      </c>
      <c r="N63" s="23">
        <v>8</v>
      </c>
      <c r="O63" s="121" t="s">
        <v>122</v>
      </c>
      <c r="P63" s="10"/>
      <c r="Q63" s="10"/>
      <c r="R63" s="253"/>
    </row>
    <row r="64" spans="1:19" s="11" customFormat="1" ht="24" customHeight="1" x14ac:dyDescent="0.35">
      <c r="A64" s="436"/>
      <c r="B64" s="509"/>
      <c r="C64" s="447"/>
      <c r="D64" s="448"/>
      <c r="E64" s="375"/>
      <c r="F64" s="450"/>
      <c r="G64" s="461"/>
      <c r="H64" s="463"/>
      <c r="I64" s="391"/>
      <c r="J64" s="386"/>
      <c r="K64" s="386"/>
      <c r="L64" s="81" t="s">
        <v>101</v>
      </c>
      <c r="M64" s="117">
        <v>3050</v>
      </c>
      <c r="N64" s="117">
        <v>3060</v>
      </c>
      <c r="O64" s="118" t="s">
        <v>129</v>
      </c>
      <c r="P64" s="10"/>
      <c r="Q64" s="10"/>
    </row>
    <row r="65" spans="1:19" s="11" customFormat="1" ht="25.5" customHeight="1" x14ac:dyDescent="0.35">
      <c r="A65" s="436"/>
      <c r="B65" s="509"/>
      <c r="C65" s="447"/>
      <c r="D65" s="448"/>
      <c r="E65" s="375"/>
      <c r="F65" s="39" t="s">
        <v>8</v>
      </c>
      <c r="G65" s="126">
        <f>SUM(G63:G64)</f>
        <v>113.5</v>
      </c>
      <c r="H65" s="126">
        <f>SUM(H63:H64)</f>
        <v>110</v>
      </c>
      <c r="I65" s="126">
        <f>SUM(I63:I64)</f>
        <v>113.5</v>
      </c>
      <c r="J65" s="126">
        <f>SUM(J63:J64)</f>
        <v>110</v>
      </c>
      <c r="K65" s="126">
        <f>SUM(K63:K64)</f>
        <v>115</v>
      </c>
      <c r="L65" s="389"/>
      <c r="M65" s="389"/>
      <c r="N65" s="389"/>
      <c r="O65" s="389"/>
      <c r="P65" s="10"/>
      <c r="Q65" s="10"/>
    </row>
    <row r="66" spans="1:19" s="11" customFormat="1" ht="30" customHeight="1" x14ac:dyDescent="0.35">
      <c r="A66" s="436" t="s">
        <v>11</v>
      </c>
      <c r="B66" s="509" t="s">
        <v>17</v>
      </c>
      <c r="C66" s="447" t="s">
        <v>16</v>
      </c>
      <c r="D66" s="448" t="s">
        <v>242</v>
      </c>
      <c r="E66" s="375" t="s">
        <v>236</v>
      </c>
      <c r="F66" s="189" t="s">
        <v>12</v>
      </c>
      <c r="G66" s="224"/>
      <c r="H66" s="152"/>
      <c r="I66" s="312"/>
      <c r="J66" s="25">
        <v>5</v>
      </c>
      <c r="K66" s="25">
        <v>5</v>
      </c>
      <c r="L66" s="159" t="s">
        <v>26</v>
      </c>
      <c r="M66" s="23">
        <v>8</v>
      </c>
      <c r="N66" s="23">
        <v>8</v>
      </c>
      <c r="O66" s="121" t="s">
        <v>122</v>
      </c>
      <c r="P66" s="291"/>
      <c r="Q66" s="291"/>
      <c r="R66" s="423"/>
      <c r="S66" s="227"/>
    </row>
    <row r="67" spans="1:19" s="11" customFormat="1" ht="21" customHeight="1" x14ac:dyDescent="0.35">
      <c r="A67" s="436"/>
      <c r="B67" s="509"/>
      <c r="C67" s="447"/>
      <c r="D67" s="448"/>
      <c r="E67" s="375"/>
      <c r="F67" s="39" t="s">
        <v>8</v>
      </c>
      <c r="G67" s="45">
        <f>SUM(G66)</f>
        <v>0</v>
      </c>
      <c r="H67" s="45">
        <f>SUM(H66)</f>
        <v>0</v>
      </c>
      <c r="I67" s="45">
        <f>SUM(I66)</f>
        <v>0</v>
      </c>
      <c r="J67" s="45">
        <f>SUM(J66)</f>
        <v>5</v>
      </c>
      <c r="K67" s="45">
        <f>SUM(K66)</f>
        <v>5</v>
      </c>
      <c r="L67" s="389"/>
      <c r="M67" s="389"/>
      <c r="N67" s="389"/>
      <c r="O67" s="389"/>
      <c r="P67" s="291"/>
      <c r="Q67" s="291"/>
      <c r="R67" s="423"/>
      <c r="S67" s="227"/>
    </row>
    <row r="68" spans="1:19" s="11" customFormat="1" ht="23.25" customHeight="1" x14ac:dyDescent="0.35">
      <c r="A68" s="63" t="s">
        <v>11</v>
      </c>
      <c r="B68" s="58" t="s">
        <v>17</v>
      </c>
      <c r="C68" s="380" t="s">
        <v>19</v>
      </c>
      <c r="D68" s="381"/>
      <c r="E68" s="381"/>
      <c r="F68" s="382"/>
      <c r="G68" s="36">
        <f>SUM(G62+G65+G67)</f>
        <v>3932.3</v>
      </c>
      <c r="H68" s="36">
        <f>SUM(H62+H65+H67)</f>
        <v>4239.7999999999993</v>
      </c>
      <c r="I68" s="36">
        <f>SUM(I62+I65+I67)</f>
        <v>4228.5999999999995</v>
      </c>
      <c r="J68" s="36">
        <f>SUM(J62+J65+J67)</f>
        <v>4201.5</v>
      </c>
      <c r="K68" s="36">
        <f>SUM(K62+K65+K67)</f>
        <v>4420.8999999999996</v>
      </c>
      <c r="L68" s="395"/>
      <c r="M68" s="395"/>
      <c r="N68" s="395"/>
      <c r="O68" s="395"/>
      <c r="P68" s="291"/>
      <c r="Q68" s="291"/>
      <c r="R68" s="227"/>
      <c r="S68" s="227"/>
    </row>
    <row r="69" spans="1:19" s="11" customFormat="1" ht="23.25" x14ac:dyDescent="0.35">
      <c r="A69" s="206" t="s">
        <v>11</v>
      </c>
      <c r="B69" s="518" t="s">
        <v>27</v>
      </c>
      <c r="C69" s="519"/>
      <c r="D69" s="519"/>
      <c r="E69" s="519"/>
      <c r="F69" s="520"/>
      <c r="G69" s="207">
        <f>G33+G39+G46+G53+G68</f>
        <v>4406.9000000000005</v>
      </c>
      <c r="H69" s="207">
        <f>H33+H39+H46+H53+H68</f>
        <v>4749.8999999999996</v>
      </c>
      <c r="I69" s="207">
        <f>I33+I39+I46+I53+I68</f>
        <v>4438.2999999999993</v>
      </c>
      <c r="J69" s="207">
        <f>J33+J39+J46+J53+J68</f>
        <v>4756.6000000000004</v>
      </c>
      <c r="K69" s="207">
        <f>K33+K39+K46+K53+K68</f>
        <v>5018.5</v>
      </c>
      <c r="L69" s="521"/>
      <c r="M69" s="521"/>
      <c r="N69" s="521"/>
      <c r="O69" s="521"/>
      <c r="P69" s="291"/>
      <c r="Q69" s="291"/>
      <c r="R69" s="227"/>
      <c r="S69" s="227"/>
    </row>
    <row r="70" spans="1:19" s="11" customFormat="1" ht="21.75" customHeight="1" x14ac:dyDescent="0.35">
      <c r="A70" s="206" t="s">
        <v>20</v>
      </c>
      <c r="B70" s="511" t="s">
        <v>70</v>
      </c>
      <c r="C70" s="512"/>
      <c r="D70" s="512"/>
      <c r="E70" s="512"/>
      <c r="F70" s="512"/>
      <c r="G70" s="512"/>
      <c r="H70" s="512"/>
      <c r="I70" s="512"/>
      <c r="J70" s="512"/>
      <c r="K70" s="512"/>
      <c r="L70" s="512"/>
      <c r="M70" s="512"/>
      <c r="N70" s="512"/>
      <c r="O70" s="513"/>
      <c r="P70" s="291"/>
      <c r="Q70" s="291"/>
      <c r="R70" s="227"/>
      <c r="S70" s="227"/>
    </row>
    <row r="71" spans="1:19" s="11" customFormat="1" ht="22.5" customHeight="1" x14ac:dyDescent="0.35">
      <c r="A71" s="63" t="s">
        <v>20</v>
      </c>
      <c r="B71" s="58" t="s">
        <v>11</v>
      </c>
      <c r="C71" s="514" t="s">
        <v>28</v>
      </c>
      <c r="D71" s="361"/>
      <c r="E71" s="361"/>
      <c r="F71" s="361"/>
      <c r="G71" s="361"/>
      <c r="H71" s="361"/>
      <c r="I71" s="361"/>
      <c r="J71" s="361"/>
      <c r="K71" s="515"/>
      <c r="L71" s="516"/>
      <c r="M71" s="516"/>
      <c r="N71" s="516"/>
      <c r="O71" s="516"/>
      <c r="P71" s="291"/>
      <c r="Q71" s="291"/>
      <c r="R71" s="227"/>
      <c r="S71" s="227"/>
    </row>
    <row r="72" spans="1:19" s="11" customFormat="1" ht="58.5" customHeight="1" x14ac:dyDescent="0.35">
      <c r="A72" s="432" t="s">
        <v>20</v>
      </c>
      <c r="B72" s="433" t="s">
        <v>11</v>
      </c>
      <c r="C72" s="434" t="s">
        <v>11</v>
      </c>
      <c r="D72" s="435" t="s">
        <v>218</v>
      </c>
      <c r="E72" s="510" t="s">
        <v>234</v>
      </c>
      <c r="F72" s="189" t="s">
        <v>12</v>
      </c>
      <c r="G72" s="154">
        <v>101.4</v>
      </c>
      <c r="H72" s="154">
        <v>65.8</v>
      </c>
      <c r="I72" s="318">
        <v>0</v>
      </c>
      <c r="J72" s="25"/>
      <c r="K72" s="47"/>
      <c r="L72" s="77" t="s">
        <v>139</v>
      </c>
      <c r="M72" s="96">
        <v>1</v>
      </c>
      <c r="N72" s="96"/>
      <c r="O72" s="122"/>
      <c r="P72" s="424"/>
      <c r="Q72" s="425"/>
      <c r="R72" s="425"/>
      <c r="S72" s="425"/>
    </row>
    <row r="73" spans="1:19" s="11" customFormat="1" ht="41.25" customHeight="1" x14ac:dyDescent="0.35">
      <c r="A73" s="432"/>
      <c r="B73" s="433"/>
      <c r="C73" s="434"/>
      <c r="D73" s="435"/>
      <c r="E73" s="510"/>
      <c r="F73" s="189" t="s">
        <v>18</v>
      </c>
      <c r="G73" s="160"/>
      <c r="H73" s="160"/>
      <c r="I73" s="342"/>
      <c r="J73" s="303"/>
      <c r="K73" s="303"/>
      <c r="L73" s="80" t="s">
        <v>29</v>
      </c>
      <c r="M73" s="123"/>
      <c r="N73" s="123"/>
      <c r="O73" s="105"/>
      <c r="P73" s="424"/>
      <c r="Q73" s="425"/>
      <c r="R73" s="425"/>
      <c r="S73" s="425"/>
    </row>
    <row r="74" spans="1:19" s="11" customFormat="1" ht="42.75" customHeight="1" x14ac:dyDescent="0.35">
      <c r="A74" s="432"/>
      <c r="B74" s="433"/>
      <c r="C74" s="434"/>
      <c r="D74" s="435"/>
      <c r="E74" s="510"/>
      <c r="F74" s="48"/>
      <c r="G74" s="161"/>
      <c r="H74" s="161"/>
      <c r="I74" s="343"/>
      <c r="J74" s="49"/>
      <c r="K74" s="50"/>
      <c r="L74" s="68" t="s">
        <v>30</v>
      </c>
      <c r="M74" s="100"/>
      <c r="N74" s="100"/>
      <c r="O74" s="118"/>
      <c r="P74" s="424"/>
      <c r="Q74" s="425"/>
      <c r="R74" s="425"/>
      <c r="S74" s="425"/>
    </row>
    <row r="75" spans="1:19" s="11" customFormat="1" ht="21.75" customHeight="1" x14ac:dyDescent="0.35">
      <c r="A75" s="432"/>
      <c r="B75" s="433"/>
      <c r="C75" s="434"/>
      <c r="D75" s="435"/>
      <c r="E75" s="510"/>
      <c r="F75" s="51" t="s">
        <v>8</v>
      </c>
      <c r="G75" s="52">
        <f>SUM(G72:G74)</f>
        <v>101.4</v>
      </c>
      <c r="H75" s="52">
        <f>SUM(H72:H74)</f>
        <v>65.8</v>
      </c>
      <c r="I75" s="52">
        <f>SUM(I72:I74)</f>
        <v>0</v>
      </c>
      <c r="J75" s="52">
        <f>SUM(J72:J74)</f>
        <v>0</v>
      </c>
      <c r="K75" s="52">
        <f>SUM(K72:K74)</f>
        <v>0</v>
      </c>
      <c r="L75" s="517"/>
      <c r="M75" s="517"/>
      <c r="N75" s="517"/>
      <c r="O75" s="517"/>
      <c r="P75" s="10"/>
      <c r="Q75" s="10"/>
    </row>
    <row r="76" spans="1:19" s="11" customFormat="1" ht="25.5" customHeight="1" x14ac:dyDescent="0.35">
      <c r="A76" s="396" t="s">
        <v>20</v>
      </c>
      <c r="B76" s="397" t="s">
        <v>11</v>
      </c>
      <c r="C76" s="374" t="s">
        <v>20</v>
      </c>
      <c r="D76" s="392" t="s">
        <v>219</v>
      </c>
      <c r="E76" s="526" t="s">
        <v>252</v>
      </c>
      <c r="F76" s="192" t="s">
        <v>12</v>
      </c>
      <c r="G76" s="225"/>
      <c r="H76" s="156">
        <v>25</v>
      </c>
      <c r="I76" s="31">
        <v>29.4</v>
      </c>
      <c r="J76" s="304">
        <v>500</v>
      </c>
      <c r="K76" s="44"/>
      <c r="L76" s="79" t="s">
        <v>39</v>
      </c>
      <c r="M76" s="123">
        <v>1</v>
      </c>
      <c r="N76" s="124"/>
      <c r="O76" s="125"/>
      <c r="P76" s="437"/>
      <c r="Q76" s="438"/>
      <c r="R76" s="438"/>
    </row>
    <row r="77" spans="1:19" s="11" customFormat="1" ht="102.75" customHeight="1" x14ac:dyDescent="0.35">
      <c r="A77" s="396"/>
      <c r="B77" s="397"/>
      <c r="C77" s="374"/>
      <c r="D77" s="392"/>
      <c r="E77" s="526"/>
      <c r="F77" s="197" t="s">
        <v>31</v>
      </c>
      <c r="G77" s="162"/>
      <c r="H77" s="162"/>
      <c r="I77" s="27"/>
      <c r="J77" s="26"/>
      <c r="K77" s="305"/>
      <c r="L77" s="528" t="s">
        <v>140</v>
      </c>
      <c r="M77" s="535"/>
      <c r="N77" s="403">
        <v>65</v>
      </c>
      <c r="O77" s="538"/>
      <c r="P77" s="10"/>
      <c r="Q77" s="10"/>
    </row>
    <row r="78" spans="1:19" s="11" customFormat="1" ht="28.5" customHeight="1" x14ac:dyDescent="0.35">
      <c r="A78" s="396"/>
      <c r="B78" s="397"/>
      <c r="C78" s="374"/>
      <c r="D78" s="392"/>
      <c r="E78" s="526"/>
      <c r="F78" s="197" t="s">
        <v>18</v>
      </c>
      <c r="G78" s="151"/>
      <c r="H78" s="150">
        <v>75</v>
      </c>
      <c r="I78" s="27"/>
      <c r="J78" s="26"/>
      <c r="K78" s="44"/>
      <c r="L78" s="534"/>
      <c r="M78" s="536"/>
      <c r="N78" s="537"/>
      <c r="O78" s="539"/>
      <c r="P78" s="10"/>
      <c r="Q78" s="10"/>
    </row>
    <row r="79" spans="1:19" s="11" customFormat="1" ht="26.25" customHeight="1" x14ac:dyDescent="0.35">
      <c r="A79" s="396"/>
      <c r="B79" s="397"/>
      <c r="C79" s="374"/>
      <c r="D79" s="392"/>
      <c r="E79" s="526"/>
      <c r="F79" s="28" t="s">
        <v>8</v>
      </c>
      <c r="G79" s="28">
        <f>SUM(G76:G78)</f>
        <v>0</v>
      </c>
      <c r="H79" s="28">
        <f>SUM(H76:H78)</f>
        <v>100</v>
      </c>
      <c r="I79" s="28">
        <v>29.4</v>
      </c>
      <c r="J79" s="28">
        <f>SUM(J76:J78)</f>
        <v>500</v>
      </c>
      <c r="K79" s="245">
        <f>SUM(K76:K78)</f>
        <v>0</v>
      </c>
      <c r="L79" s="527"/>
      <c r="M79" s="527"/>
      <c r="N79" s="527"/>
      <c r="O79" s="527"/>
      <c r="P79" s="10"/>
      <c r="Q79" s="10"/>
    </row>
    <row r="80" spans="1:19" s="11" customFormat="1" ht="64.5" customHeight="1" x14ac:dyDescent="0.35">
      <c r="A80" s="396" t="s">
        <v>20</v>
      </c>
      <c r="B80" s="397" t="s">
        <v>11</v>
      </c>
      <c r="C80" s="374" t="s">
        <v>13</v>
      </c>
      <c r="D80" s="392" t="s">
        <v>134</v>
      </c>
      <c r="E80" s="375" t="s">
        <v>177</v>
      </c>
      <c r="F80" s="194" t="s">
        <v>12</v>
      </c>
      <c r="G80" s="150"/>
      <c r="H80" s="150">
        <v>110</v>
      </c>
      <c r="I80" s="300">
        <v>110</v>
      </c>
      <c r="J80" s="306"/>
      <c r="K80" s="305"/>
      <c r="L80" s="546" t="s">
        <v>255</v>
      </c>
      <c r="M80" s="376">
        <v>80</v>
      </c>
      <c r="N80" s="540"/>
      <c r="O80" s="543"/>
      <c r="P80" s="10"/>
      <c r="Q80" s="236"/>
    </row>
    <row r="81" spans="1:21" s="11" customFormat="1" ht="64.5" customHeight="1" x14ac:dyDescent="0.35">
      <c r="A81" s="396"/>
      <c r="B81" s="397"/>
      <c r="C81" s="374"/>
      <c r="D81" s="392"/>
      <c r="E81" s="375"/>
      <c r="F81" s="194" t="s">
        <v>250</v>
      </c>
      <c r="G81" s="150"/>
      <c r="H81" s="150">
        <v>751.7</v>
      </c>
      <c r="I81" s="300">
        <v>751.7</v>
      </c>
      <c r="J81" s="306"/>
      <c r="K81" s="305"/>
      <c r="L81" s="547"/>
      <c r="M81" s="377"/>
      <c r="N81" s="541"/>
      <c r="O81" s="544"/>
      <c r="P81" s="10"/>
      <c r="Q81" s="236"/>
    </row>
    <row r="82" spans="1:21" s="11" customFormat="1" ht="29.25" customHeight="1" x14ac:dyDescent="0.35">
      <c r="A82" s="396"/>
      <c r="B82" s="397"/>
      <c r="C82" s="374"/>
      <c r="D82" s="392"/>
      <c r="E82" s="375"/>
      <c r="F82" s="194" t="s">
        <v>18</v>
      </c>
      <c r="G82" s="151"/>
      <c r="H82" s="151"/>
      <c r="I82" s="341"/>
      <c r="J82" s="306"/>
      <c r="K82" s="307"/>
      <c r="L82" s="548"/>
      <c r="M82" s="378"/>
      <c r="N82" s="542"/>
      <c r="O82" s="545"/>
      <c r="P82" s="10"/>
      <c r="Q82" s="10"/>
    </row>
    <row r="83" spans="1:21" s="11" customFormat="1" ht="0.75" customHeight="1" x14ac:dyDescent="0.35">
      <c r="A83" s="396"/>
      <c r="B83" s="397"/>
      <c r="C83" s="374"/>
      <c r="D83" s="392"/>
      <c r="E83" s="375"/>
      <c r="F83" s="24"/>
      <c r="G83" s="27"/>
      <c r="H83" s="27"/>
      <c r="I83" s="27"/>
      <c r="J83" s="44"/>
      <c r="K83" s="44"/>
      <c r="L83" s="54"/>
      <c r="M83" s="34"/>
      <c r="N83" s="40"/>
      <c r="O83" s="34"/>
      <c r="P83" s="10"/>
      <c r="Q83" s="10"/>
    </row>
    <row r="84" spans="1:21" s="11" customFormat="1" ht="24.75" customHeight="1" x14ac:dyDescent="0.35">
      <c r="A84" s="396"/>
      <c r="B84" s="397"/>
      <c r="C84" s="374"/>
      <c r="D84" s="392"/>
      <c r="E84" s="375"/>
      <c r="F84" s="39" t="s">
        <v>8</v>
      </c>
      <c r="G84" s="45">
        <f>SUM(G80:G83)</f>
        <v>0</v>
      </c>
      <c r="H84" s="45">
        <f>SUM(H80:H83)</f>
        <v>861.7</v>
      </c>
      <c r="I84" s="45">
        <f>SUM(I80:I83)</f>
        <v>861.7</v>
      </c>
      <c r="J84" s="45">
        <f>SUM(J80:J83)</f>
        <v>0</v>
      </c>
      <c r="K84" s="45">
        <f>SUM(K80:K83)</f>
        <v>0</v>
      </c>
      <c r="L84" s="389"/>
      <c r="M84" s="389"/>
      <c r="N84" s="389"/>
      <c r="O84" s="389"/>
      <c r="P84" s="10"/>
      <c r="Q84" s="10"/>
    </row>
    <row r="85" spans="1:21" s="11" customFormat="1" ht="49.5" customHeight="1" x14ac:dyDescent="0.35">
      <c r="A85" s="396" t="s">
        <v>20</v>
      </c>
      <c r="B85" s="397" t="s">
        <v>11</v>
      </c>
      <c r="C85" s="374" t="s">
        <v>16</v>
      </c>
      <c r="D85" s="571" t="s">
        <v>220</v>
      </c>
      <c r="E85" s="375" t="s">
        <v>178</v>
      </c>
      <c r="F85" s="187" t="s">
        <v>12</v>
      </c>
      <c r="G85" s="163">
        <v>68.2</v>
      </c>
      <c r="H85" s="154">
        <v>104.8</v>
      </c>
      <c r="I85" s="318">
        <v>104.8</v>
      </c>
      <c r="J85" s="44"/>
      <c r="K85" s="44"/>
      <c r="L85" s="528" t="s">
        <v>136</v>
      </c>
      <c r="M85" s="530">
        <v>90</v>
      </c>
      <c r="N85" s="532"/>
      <c r="O85" s="530"/>
      <c r="P85" s="424"/>
      <c r="Q85" s="425"/>
      <c r="R85" s="425"/>
      <c r="S85" s="292"/>
      <c r="T85" s="163"/>
      <c r="U85" s="258"/>
    </row>
    <row r="86" spans="1:21" s="11" customFormat="1" ht="29.25" customHeight="1" x14ac:dyDescent="0.35">
      <c r="A86" s="396"/>
      <c r="B86" s="397"/>
      <c r="C86" s="374"/>
      <c r="D86" s="571"/>
      <c r="E86" s="375"/>
      <c r="F86" s="187" t="s">
        <v>18</v>
      </c>
      <c r="G86" s="156"/>
      <c r="H86" s="156">
        <v>300</v>
      </c>
      <c r="I86" s="301">
        <v>300</v>
      </c>
      <c r="J86" s="44"/>
      <c r="K86" s="44"/>
      <c r="L86" s="529"/>
      <c r="M86" s="531"/>
      <c r="N86" s="533"/>
      <c r="O86" s="531"/>
      <c r="P86" s="259"/>
      <c r="Q86" s="260"/>
      <c r="R86" s="260"/>
      <c r="S86" s="260"/>
    </row>
    <row r="87" spans="1:21" s="11" customFormat="1" ht="31.5" customHeight="1" x14ac:dyDescent="0.35">
      <c r="A87" s="396"/>
      <c r="B87" s="397"/>
      <c r="C87" s="374"/>
      <c r="D87" s="571"/>
      <c r="E87" s="375"/>
      <c r="F87" s="35" t="s">
        <v>8</v>
      </c>
      <c r="G87" s="28">
        <f>SUM(G85:G86)</f>
        <v>68.2</v>
      </c>
      <c r="H87" s="28">
        <f>SUM(H85:H86)</f>
        <v>404.8</v>
      </c>
      <c r="I87" s="28">
        <f>SUM(I85:I86)</f>
        <v>404.8</v>
      </c>
      <c r="J87" s="28">
        <f>SUM(J85:J86)</f>
        <v>0</v>
      </c>
      <c r="K87" s="28">
        <f>SUM(K85:K86)</f>
        <v>0</v>
      </c>
      <c r="L87" s="484"/>
      <c r="M87" s="484"/>
      <c r="N87" s="484"/>
      <c r="O87" s="484"/>
      <c r="P87" s="259"/>
      <c r="Q87" s="260"/>
      <c r="R87" s="260"/>
      <c r="S87" s="260"/>
    </row>
    <row r="88" spans="1:21" s="11" customFormat="1" ht="32.25" customHeight="1" x14ac:dyDescent="0.35">
      <c r="A88" s="429" t="s">
        <v>20</v>
      </c>
      <c r="B88" s="426" t="s">
        <v>84</v>
      </c>
      <c r="C88" s="573" t="s">
        <v>34</v>
      </c>
      <c r="D88" s="399" t="s">
        <v>193</v>
      </c>
      <c r="E88" s="572" t="s">
        <v>177</v>
      </c>
      <c r="F88" s="195" t="s">
        <v>12</v>
      </c>
      <c r="G88" s="164"/>
      <c r="H88" s="165">
        <v>15</v>
      </c>
      <c r="I88" s="234"/>
      <c r="J88" s="74"/>
      <c r="K88" s="74"/>
      <c r="L88" s="574" t="s">
        <v>141</v>
      </c>
      <c r="M88" s="576">
        <v>100</v>
      </c>
      <c r="N88" s="576"/>
      <c r="O88" s="576"/>
      <c r="P88" s="10"/>
      <c r="Q88" s="10"/>
    </row>
    <row r="89" spans="1:21" s="11" customFormat="1" ht="19.899999999999999" customHeight="1" x14ac:dyDescent="0.35">
      <c r="A89" s="430"/>
      <c r="B89" s="427"/>
      <c r="C89" s="573"/>
      <c r="D89" s="399"/>
      <c r="E89" s="572"/>
      <c r="F89" s="195" t="s">
        <v>18</v>
      </c>
      <c r="G89" s="164"/>
      <c r="H89" s="165">
        <v>27</v>
      </c>
      <c r="I89" s="110"/>
      <c r="J89" s="74"/>
      <c r="K89" s="74"/>
      <c r="L89" s="575"/>
      <c r="M89" s="577"/>
      <c r="N89" s="577"/>
      <c r="O89" s="577"/>
      <c r="P89" s="10"/>
      <c r="Q89" s="10"/>
    </row>
    <row r="90" spans="1:21" s="11" customFormat="1" ht="19.899999999999999" customHeight="1" x14ac:dyDescent="0.35">
      <c r="A90" s="431"/>
      <c r="B90" s="428"/>
      <c r="C90" s="573"/>
      <c r="D90" s="399"/>
      <c r="E90" s="572"/>
      <c r="F90" s="73" t="s">
        <v>8</v>
      </c>
      <c r="G90" s="72">
        <f>SUM(G88:G89)</f>
        <v>0</v>
      </c>
      <c r="H90" s="72">
        <f>SUM(H88:H89)</f>
        <v>42</v>
      </c>
      <c r="I90" s="72">
        <f>SUM(I88:I89)</f>
        <v>0</v>
      </c>
      <c r="J90" s="72">
        <f>SUM(J88:J89)</f>
        <v>0</v>
      </c>
      <c r="K90" s="72">
        <f>SUM(K88:K89)</f>
        <v>0</v>
      </c>
      <c r="L90" s="559"/>
      <c r="M90" s="560"/>
      <c r="N90" s="560"/>
      <c r="O90" s="388"/>
      <c r="P90" s="10"/>
      <c r="Q90" s="10"/>
    </row>
    <row r="91" spans="1:21" s="19" customFormat="1" ht="21.75" customHeight="1" x14ac:dyDescent="0.35">
      <c r="A91" s="64" t="s">
        <v>20</v>
      </c>
      <c r="B91" s="59" t="s">
        <v>11</v>
      </c>
      <c r="C91" s="371" t="s">
        <v>19</v>
      </c>
      <c r="D91" s="372">
        <v>0</v>
      </c>
      <c r="E91" s="372">
        <v>0</v>
      </c>
      <c r="F91" s="373" t="e">
        <f>NA()</f>
        <v>#N/A</v>
      </c>
      <c r="G91" s="36">
        <f>G75+G79+G84+G87+G90</f>
        <v>169.60000000000002</v>
      </c>
      <c r="H91" s="36">
        <f>H75+H79+H84+H87+H90</f>
        <v>1474.3</v>
      </c>
      <c r="I91" s="36">
        <f>I75+I79+I84+I87+I90</f>
        <v>1295.9000000000001</v>
      </c>
      <c r="J91" s="36">
        <f>J75+J79+J84+J87+J90</f>
        <v>500</v>
      </c>
      <c r="K91" s="36">
        <f>K75+K79+K84+K87+K90</f>
        <v>0</v>
      </c>
      <c r="L91" s="383"/>
      <c r="M91" s="383"/>
      <c r="N91" s="383"/>
      <c r="O91" s="383"/>
      <c r="P91" s="18"/>
      <c r="Q91" s="18"/>
    </row>
    <row r="92" spans="1:21" s="11" customFormat="1" ht="23.1" customHeight="1" x14ac:dyDescent="0.35">
      <c r="A92" s="62" t="s">
        <v>20</v>
      </c>
      <c r="B92" s="58" t="s">
        <v>20</v>
      </c>
      <c r="C92" s="368" t="s">
        <v>33</v>
      </c>
      <c r="D92" s="369"/>
      <c r="E92" s="369"/>
      <c r="F92" s="369"/>
      <c r="G92" s="369"/>
      <c r="H92" s="369"/>
      <c r="I92" s="369"/>
      <c r="J92" s="369"/>
      <c r="K92" s="369"/>
      <c r="L92" s="369"/>
      <c r="M92" s="369"/>
      <c r="N92" s="369"/>
      <c r="O92" s="370"/>
      <c r="P92" s="10"/>
      <c r="Q92" s="10"/>
    </row>
    <row r="93" spans="1:21" s="11" customFormat="1" ht="93" customHeight="1" x14ac:dyDescent="0.35">
      <c r="A93" s="396" t="s">
        <v>20</v>
      </c>
      <c r="B93" s="397" t="s">
        <v>20</v>
      </c>
      <c r="C93" s="421" t="s">
        <v>13</v>
      </c>
      <c r="D93" s="392" t="s">
        <v>194</v>
      </c>
      <c r="E93" s="375" t="s">
        <v>179</v>
      </c>
      <c r="F93" s="65" t="s">
        <v>12</v>
      </c>
      <c r="G93" s="151"/>
      <c r="H93" s="151"/>
      <c r="I93" s="27"/>
      <c r="J93" s="311">
        <v>19.5</v>
      </c>
      <c r="K93" s="26">
        <v>19.399999999999999</v>
      </c>
      <c r="L93" s="549" t="s">
        <v>138</v>
      </c>
      <c r="M93" s="551"/>
      <c r="N93" s="553">
        <v>50</v>
      </c>
      <c r="O93" s="538" t="s">
        <v>115</v>
      </c>
      <c r="P93" s="10"/>
      <c r="Q93" s="10"/>
    </row>
    <row r="94" spans="1:21" s="11" customFormat="1" ht="27" customHeight="1" x14ac:dyDescent="0.35">
      <c r="A94" s="396"/>
      <c r="B94" s="397"/>
      <c r="C94" s="421"/>
      <c r="D94" s="392"/>
      <c r="E94" s="375"/>
      <c r="F94" s="193" t="s">
        <v>18</v>
      </c>
      <c r="G94" s="151"/>
      <c r="H94" s="151"/>
      <c r="I94" s="27"/>
      <c r="J94" s="44">
        <v>155.6</v>
      </c>
      <c r="K94" s="26">
        <v>23.5</v>
      </c>
      <c r="L94" s="550"/>
      <c r="M94" s="552"/>
      <c r="N94" s="554"/>
      <c r="O94" s="555"/>
      <c r="P94" s="10"/>
      <c r="Q94" s="10"/>
    </row>
    <row r="95" spans="1:21" s="11" customFormat="1" ht="20.25" customHeight="1" x14ac:dyDescent="0.35">
      <c r="A95" s="396"/>
      <c r="B95" s="397"/>
      <c r="C95" s="421"/>
      <c r="D95" s="392"/>
      <c r="E95" s="375"/>
      <c r="F95" s="45" t="s">
        <v>8</v>
      </c>
      <c r="G95" s="45">
        <f>SUM(G93:G94)</f>
        <v>0</v>
      </c>
      <c r="H95" s="45">
        <f>SUM(H93:H94)</f>
        <v>0</v>
      </c>
      <c r="I95" s="45">
        <f>SUM(I93:I94)</f>
        <v>0</v>
      </c>
      <c r="J95" s="45">
        <f>SUM(J93:J94)</f>
        <v>175.1</v>
      </c>
      <c r="K95" s="45">
        <f>SUM(K93:K94)</f>
        <v>42.9</v>
      </c>
      <c r="L95" s="29"/>
      <c r="M95" s="557"/>
      <c r="N95" s="557"/>
      <c r="O95" s="557"/>
      <c r="P95" s="10"/>
      <c r="Q95" s="10"/>
    </row>
    <row r="96" spans="1:21" s="11" customFormat="1" ht="27" customHeight="1" x14ac:dyDescent="0.35">
      <c r="A96" s="396" t="s">
        <v>20</v>
      </c>
      <c r="B96" s="397" t="s">
        <v>20</v>
      </c>
      <c r="C96" s="422" t="s">
        <v>34</v>
      </c>
      <c r="D96" s="392" t="s">
        <v>195</v>
      </c>
      <c r="E96" s="375" t="s">
        <v>177</v>
      </c>
      <c r="F96" s="194" t="s">
        <v>12</v>
      </c>
      <c r="G96" s="150"/>
      <c r="H96" s="150">
        <v>25</v>
      </c>
      <c r="I96" s="300">
        <v>24.5</v>
      </c>
      <c r="J96" s="55"/>
      <c r="K96" s="44"/>
      <c r="L96" s="549" t="s">
        <v>142</v>
      </c>
      <c r="M96" s="469">
        <v>30</v>
      </c>
      <c r="N96" s="556"/>
      <c r="O96" s="558"/>
      <c r="P96" s="10"/>
      <c r="Q96" s="10"/>
    </row>
    <row r="97" spans="1:17" s="11" customFormat="1" ht="30.75" customHeight="1" x14ac:dyDescent="0.35">
      <c r="A97" s="396"/>
      <c r="B97" s="397"/>
      <c r="C97" s="422"/>
      <c r="D97" s="392"/>
      <c r="E97" s="375"/>
      <c r="F97" s="187" t="s">
        <v>264</v>
      </c>
      <c r="G97" s="150"/>
      <c r="H97" s="150">
        <v>60</v>
      </c>
      <c r="I97" s="31">
        <v>16.5</v>
      </c>
      <c r="J97" s="55"/>
      <c r="K97" s="44"/>
      <c r="L97" s="550"/>
      <c r="M97" s="469"/>
      <c r="N97" s="556"/>
      <c r="O97" s="558"/>
      <c r="P97" s="10"/>
      <c r="Q97" s="10"/>
    </row>
    <row r="98" spans="1:17" s="11" customFormat="1" ht="24.75" customHeight="1" x14ac:dyDescent="0.35">
      <c r="A98" s="396"/>
      <c r="B98" s="397"/>
      <c r="C98" s="422"/>
      <c r="D98" s="392"/>
      <c r="E98" s="375"/>
      <c r="F98" s="39" t="s">
        <v>8</v>
      </c>
      <c r="G98" s="45">
        <f>SUM(G96:G97)</f>
        <v>0</v>
      </c>
      <c r="H98" s="45">
        <f>SUM(H96:H97)</f>
        <v>85</v>
      </c>
      <c r="I98" s="45">
        <f>SUM(I96:I97)</f>
        <v>41</v>
      </c>
      <c r="J98" s="45">
        <f>SUM(J96:J97)</f>
        <v>0</v>
      </c>
      <c r="K98" s="45">
        <f>SUM(K96:K97)</f>
        <v>0</v>
      </c>
      <c r="L98" s="413"/>
      <c r="M98" s="413"/>
      <c r="N98" s="413"/>
      <c r="O98" s="413"/>
      <c r="P98" s="10"/>
      <c r="Q98" s="10"/>
    </row>
    <row r="99" spans="1:17" s="11" customFormat="1" ht="28.5" x14ac:dyDescent="0.35">
      <c r="A99" s="396" t="s">
        <v>20</v>
      </c>
      <c r="B99" s="397" t="s">
        <v>20</v>
      </c>
      <c r="C99" s="422" t="s">
        <v>35</v>
      </c>
      <c r="D99" s="392" t="s">
        <v>196</v>
      </c>
      <c r="E99" s="375" t="s">
        <v>37</v>
      </c>
      <c r="F99" s="193" t="s">
        <v>12</v>
      </c>
      <c r="G99" s="150"/>
      <c r="H99" s="150"/>
      <c r="I99" s="31"/>
      <c r="J99" s="26">
        <v>115</v>
      </c>
      <c r="K99" s="75"/>
      <c r="L99" s="76" t="s">
        <v>85</v>
      </c>
      <c r="M99" s="24"/>
      <c r="N99" s="37">
        <v>93</v>
      </c>
      <c r="O99" s="53"/>
      <c r="P99" s="10"/>
      <c r="Q99" s="10"/>
    </row>
    <row r="100" spans="1:17" s="11" customFormat="1" ht="34.5" customHeight="1" x14ac:dyDescent="0.35">
      <c r="A100" s="396"/>
      <c r="B100" s="397"/>
      <c r="C100" s="422"/>
      <c r="D100" s="392"/>
      <c r="E100" s="375"/>
      <c r="F100" s="193" t="s">
        <v>18</v>
      </c>
      <c r="G100" s="150"/>
      <c r="H100" s="150"/>
      <c r="I100" s="31"/>
      <c r="J100" s="42"/>
      <c r="K100" s="75"/>
      <c r="L100" s="76" t="s">
        <v>36</v>
      </c>
      <c r="M100" s="24"/>
      <c r="N100" s="37">
        <v>485</v>
      </c>
      <c r="O100" s="53"/>
      <c r="P100" s="10"/>
      <c r="Q100" s="10"/>
    </row>
    <row r="101" spans="1:17" s="11" customFormat="1" ht="34.5" customHeight="1" x14ac:dyDescent="0.35">
      <c r="A101" s="396"/>
      <c r="B101" s="397"/>
      <c r="C101" s="422"/>
      <c r="D101" s="392"/>
      <c r="E101" s="375"/>
      <c r="F101" s="85"/>
      <c r="G101" s="150"/>
      <c r="H101" s="150"/>
      <c r="I101" s="31"/>
      <c r="J101" s="42"/>
      <c r="K101" s="75"/>
      <c r="L101" s="76" t="s">
        <v>86</v>
      </c>
      <c r="M101" s="24"/>
      <c r="N101" s="37">
        <v>13</v>
      </c>
      <c r="O101" s="53"/>
      <c r="P101" s="10"/>
      <c r="Q101" s="10"/>
    </row>
    <row r="102" spans="1:17" s="11" customFormat="1" ht="26.1" customHeight="1" x14ac:dyDescent="0.35">
      <c r="A102" s="396"/>
      <c r="B102" s="397"/>
      <c r="C102" s="422"/>
      <c r="D102" s="392"/>
      <c r="E102" s="375"/>
      <c r="F102" s="45" t="s">
        <v>8</v>
      </c>
      <c r="G102" s="45">
        <f>SUM(G99:G101)</f>
        <v>0</v>
      </c>
      <c r="H102" s="45">
        <f>SUM(H99:H101)</f>
        <v>0</v>
      </c>
      <c r="I102" s="45">
        <f>SUM(I99:I101)</f>
        <v>0</v>
      </c>
      <c r="J102" s="45">
        <f>SUM(J99:J101)</f>
        <v>115</v>
      </c>
      <c r="K102" s="45">
        <f>SUM(K99:K101)</f>
        <v>0</v>
      </c>
      <c r="L102" s="413"/>
      <c r="M102" s="413"/>
      <c r="N102" s="413"/>
      <c r="O102" s="413"/>
      <c r="P102" s="10"/>
      <c r="Q102" s="10"/>
    </row>
    <row r="103" spans="1:17" s="11" customFormat="1" ht="36.75" customHeight="1" x14ac:dyDescent="0.35">
      <c r="A103" s="396" t="s">
        <v>20</v>
      </c>
      <c r="B103" s="397" t="s">
        <v>20</v>
      </c>
      <c r="C103" s="422" t="s">
        <v>24</v>
      </c>
      <c r="D103" s="392" t="s">
        <v>197</v>
      </c>
      <c r="E103" s="375" t="s">
        <v>180</v>
      </c>
      <c r="F103" s="193" t="s">
        <v>12</v>
      </c>
      <c r="G103" s="150"/>
      <c r="H103" s="150"/>
      <c r="I103" s="31"/>
      <c r="J103" s="261"/>
      <c r="K103" s="75"/>
      <c r="L103" s="76" t="s">
        <v>133</v>
      </c>
      <c r="M103" s="262"/>
      <c r="N103" s="285">
        <v>30</v>
      </c>
      <c r="O103" s="308" t="s">
        <v>116</v>
      </c>
      <c r="P103" s="10"/>
      <c r="Q103" s="236"/>
    </row>
    <row r="104" spans="1:17" s="11" customFormat="1" ht="28.5" customHeight="1" x14ac:dyDescent="0.35">
      <c r="A104" s="396"/>
      <c r="B104" s="397"/>
      <c r="C104" s="422"/>
      <c r="D104" s="392"/>
      <c r="E104" s="375"/>
      <c r="F104" s="193" t="s">
        <v>18</v>
      </c>
      <c r="G104" s="150"/>
      <c r="H104" s="150"/>
      <c r="I104" s="31"/>
      <c r="J104" s="287">
        <v>25</v>
      </c>
      <c r="K104" s="44">
        <v>87.6</v>
      </c>
      <c r="L104" s="76" t="s">
        <v>190</v>
      </c>
      <c r="M104" s="262"/>
      <c r="N104" s="285">
        <v>40</v>
      </c>
      <c r="O104" s="308" t="s">
        <v>168</v>
      </c>
      <c r="P104" s="10"/>
      <c r="Q104" s="10"/>
    </row>
    <row r="105" spans="1:17" s="11" customFormat="1" ht="26.1" customHeight="1" x14ac:dyDescent="0.35">
      <c r="A105" s="396"/>
      <c r="B105" s="397"/>
      <c r="C105" s="422"/>
      <c r="D105" s="392"/>
      <c r="E105" s="375"/>
      <c r="F105" s="45" t="s">
        <v>8</v>
      </c>
      <c r="G105" s="45">
        <f>SUM(G103:G104)</f>
        <v>0</v>
      </c>
      <c r="H105" s="45">
        <f>SUM(H103:H104)</f>
        <v>0</v>
      </c>
      <c r="I105" s="45">
        <f>SUM(I103:I104)</f>
        <v>0</v>
      </c>
      <c r="J105" s="45">
        <f>SUM(J103:J104)</f>
        <v>25</v>
      </c>
      <c r="K105" s="45">
        <f>SUM(K103:K104)</f>
        <v>87.6</v>
      </c>
      <c r="L105" s="413"/>
      <c r="M105" s="413"/>
      <c r="N105" s="413"/>
      <c r="O105" s="413"/>
      <c r="P105" s="10"/>
      <c r="Q105" s="10"/>
    </row>
    <row r="106" spans="1:17" s="11" customFormat="1" ht="20.25" customHeight="1" x14ac:dyDescent="0.35">
      <c r="A106" s="62" t="s">
        <v>20</v>
      </c>
      <c r="B106" s="58" t="s">
        <v>20</v>
      </c>
      <c r="C106" s="380" t="s">
        <v>19</v>
      </c>
      <c r="D106" s="381">
        <v>0</v>
      </c>
      <c r="E106" s="381">
        <v>0</v>
      </c>
      <c r="F106" s="382" t="e">
        <f>NA()</f>
        <v>#N/A</v>
      </c>
      <c r="G106" s="36">
        <f>G95+G98+G102+G105</f>
        <v>0</v>
      </c>
      <c r="H106" s="36">
        <f>H95+H98+H102+H105</f>
        <v>85</v>
      </c>
      <c r="I106" s="36">
        <f>I95+I98+I102+I105</f>
        <v>41</v>
      </c>
      <c r="J106" s="36">
        <f>J95+J98+J102+J105</f>
        <v>315.10000000000002</v>
      </c>
      <c r="K106" s="36">
        <f>K95+K98+K102+K105</f>
        <v>130.5</v>
      </c>
      <c r="L106" s="383"/>
      <c r="M106" s="383"/>
      <c r="N106" s="383"/>
      <c r="O106" s="383"/>
      <c r="P106" s="10"/>
      <c r="Q106" s="10"/>
    </row>
    <row r="107" spans="1:17" s="11" customFormat="1" ht="19.5" customHeight="1" x14ac:dyDescent="0.35">
      <c r="A107" s="62" t="s">
        <v>20</v>
      </c>
      <c r="B107" s="58" t="s">
        <v>13</v>
      </c>
      <c r="C107" s="414" t="s">
        <v>38</v>
      </c>
      <c r="D107" s="415"/>
      <c r="E107" s="415"/>
      <c r="F107" s="415"/>
      <c r="G107" s="415"/>
      <c r="H107" s="415"/>
      <c r="I107" s="415"/>
      <c r="J107" s="415"/>
      <c r="K107" s="415"/>
      <c r="L107" s="415"/>
      <c r="M107" s="415"/>
      <c r="N107" s="415"/>
      <c r="O107" s="416"/>
      <c r="P107" s="10"/>
      <c r="Q107" s="10"/>
    </row>
    <row r="108" spans="1:17" s="11" customFormat="1" ht="27.75" customHeight="1" x14ac:dyDescent="0.35">
      <c r="A108" s="396" t="s">
        <v>20</v>
      </c>
      <c r="B108" s="397" t="s">
        <v>13</v>
      </c>
      <c r="C108" s="421" t="s">
        <v>16</v>
      </c>
      <c r="D108" s="392" t="s">
        <v>198</v>
      </c>
      <c r="E108" s="400" t="s">
        <v>253</v>
      </c>
      <c r="F108" s="191" t="s">
        <v>12</v>
      </c>
      <c r="G108" s="166"/>
      <c r="H108" s="158">
        <v>18</v>
      </c>
      <c r="I108" s="230">
        <v>18</v>
      </c>
      <c r="J108" s="266"/>
      <c r="K108" s="265"/>
      <c r="L108" s="417" t="s">
        <v>246</v>
      </c>
      <c r="M108" s="419">
        <v>100</v>
      </c>
      <c r="N108" s="578"/>
      <c r="O108" s="578"/>
      <c r="P108" s="10"/>
      <c r="Q108" s="236"/>
    </row>
    <row r="109" spans="1:17" s="11" customFormat="1" ht="29.25" customHeight="1" x14ac:dyDescent="0.35">
      <c r="A109" s="396"/>
      <c r="B109" s="397"/>
      <c r="C109" s="421"/>
      <c r="D109" s="392"/>
      <c r="E109" s="400"/>
      <c r="F109" s="191" t="s">
        <v>250</v>
      </c>
      <c r="G109" s="166"/>
      <c r="H109" s="302">
        <v>22</v>
      </c>
      <c r="I109" s="299">
        <v>22</v>
      </c>
      <c r="J109" s="266"/>
      <c r="K109" s="295"/>
      <c r="L109" s="418"/>
      <c r="M109" s="420"/>
      <c r="N109" s="579"/>
      <c r="O109" s="579"/>
      <c r="P109" s="10"/>
      <c r="Q109" s="236"/>
    </row>
    <row r="110" spans="1:17" s="11" customFormat="1" ht="51.75" customHeight="1" x14ac:dyDescent="0.35">
      <c r="A110" s="396"/>
      <c r="B110" s="397"/>
      <c r="C110" s="421"/>
      <c r="D110" s="392"/>
      <c r="E110" s="400"/>
      <c r="F110" s="192" t="s">
        <v>18</v>
      </c>
      <c r="G110" s="152"/>
      <c r="H110" s="309"/>
      <c r="I110" s="38"/>
      <c r="J110" s="310"/>
      <c r="K110" s="263"/>
      <c r="L110" s="264" t="s">
        <v>135</v>
      </c>
      <c r="M110" s="297"/>
      <c r="N110" s="297"/>
      <c r="O110" s="298"/>
      <c r="P110" s="10"/>
      <c r="Q110" s="10"/>
    </row>
    <row r="111" spans="1:17" s="11" customFormat="1" ht="25.5" customHeight="1" x14ac:dyDescent="0.35">
      <c r="A111" s="396"/>
      <c r="B111" s="397"/>
      <c r="C111" s="421"/>
      <c r="D111" s="392"/>
      <c r="E111" s="400"/>
      <c r="F111" s="51" t="s">
        <v>8</v>
      </c>
      <c r="G111" s="45">
        <f>SUM(G108:G110)</f>
        <v>0</v>
      </c>
      <c r="H111" s="45">
        <f>SUM(H108:H110)</f>
        <v>40</v>
      </c>
      <c r="I111" s="45">
        <f>SUM(I108:I110)</f>
        <v>40</v>
      </c>
      <c r="J111" s="45">
        <f>SUM(J108:J110)</f>
        <v>0</v>
      </c>
      <c r="K111" s="45">
        <f>SUM(K108:K110)</f>
        <v>0</v>
      </c>
      <c r="L111" s="401"/>
      <c r="M111" s="401"/>
      <c r="N111" s="401"/>
      <c r="O111" s="401"/>
      <c r="P111" s="10"/>
      <c r="Q111" s="10"/>
    </row>
    <row r="112" spans="1:17" s="11" customFormat="1" ht="48" customHeight="1" x14ac:dyDescent="0.35">
      <c r="A112" s="396" t="s">
        <v>20</v>
      </c>
      <c r="B112" s="397" t="s">
        <v>13</v>
      </c>
      <c r="C112" s="421" t="s">
        <v>32</v>
      </c>
      <c r="D112" s="392" t="s">
        <v>199</v>
      </c>
      <c r="E112" s="402" t="s">
        <v>179</v>
      </c>
      <c r="F112" s="405" t="s">
        <v>18</v>
      </c>
      <c r="G112" s="407"/>
      <c r="H112" s="409"/>
      <c r="I112" s="411"/>
      <c r="J112" s="588">
        <v>126.5</v>
      </c>
      <c r="K112" s="588">
        <v>169.5</v>
      </c>
      <c r="L112" s="590" t="s">
        <v>137</v>
      </c>
      <c r="M112" s="601"/>
      <c r="N112" s="403">
        <v>30</v>
      </c>
      <c r="O112" s="403">
        <v>70</v>
      </c>
      <c r="P112" s="10"/>
      <c r="Q112" s="10"/>
    </row>
    <row r="113" spans="1:17" s="11" customFormat="1" ht="12" customHeight="1" x14ac:dyDescent="0.35">
      <c r="A113" s="396"/>
      <c r="B113" s="397"/>
      <c r="C113" s="421"/>
      <c r="D113" s="392"/>
      <c r="E113" s="402"/>
      <c r="F113" s="406"/>
      <c r="G113" s="408"/>
      <c r="H113" s="410"/>
      <c r="I113" s="412"/>
      <c r="J113" s="589"/>
      <c r="K113" s="589"/>
      <c r="L113" s="591"/>
      <c r="M113" s="602"/>
      <c r="N113" s="404"/>
      <c r="O113" s="404"/>
      <c r="P113" s="10"/>
      <c r="Q113" s="10"/>
    </row>
    <row r="114" spans="1:17" s="11" customFormat="1" ht="22.5" customHeight="1" x14ac:dyDescent="0.35">
      <c r="A114" s="396"/>
      <c r="B114" s="397"/>
      <c r="C114" s="421"/>
      <c r="D114" s="392"/>
      <c r="E114" s="375"/>
      <c r="F114" s="142" t="s">
        <v>8</v>
      </c>
      <c r="G114" s="45">
        <f>SUM(G112:G113)</f>
        <v>0</v>
      </c>
      <c r="H114" s="45">
        <f>SUM(H112:H113)</f>
        <v>0</v>
      </c>
      <c r="I114" s="45">
        <f>SUM(I112:I113)</f>
        <v>0</v>
      </c>
      <c r="J114" s="45">
        <f>SUM(J112:J113)</f>
        <v>126.5</v>
      </c>
      <c r="K114" s="45">
        <f>SUM(K112:K113)</f>
        <v>169.5</v>
      </c>
      <c r="L114" s="389"/>
      <c r="M114" s="389"/>
      <c r="N114" s="389"/>
      <c r="O114" s="389"/>
      <c r="P114" s="10"/>
      <c r="Q114" s="10"/>
    </row>
    <row r="115" spans="1:17" s="11" customFormat="1" ht="20.25" customHeight="1" x14ac:dyDescent="0.35">
      <c r="A115" s="62" t="s">
        <v>20</v>
      </c>
      <c r="B115" s="58" t="s">
        <v>13</v>
      </c>
      <c r="C115" s="380" t="s">
        <v>19</v>
      </c>
      <c r="D115" s="381">
        <v>0</v>
      </c>
      <c r="E115" s="381">
        <v>0</v>
      </c>
      <c r="F115" s="382" t="e">
        <f>NA()</f>
        <v>#N/A</v>
      </c>
      <c r="G115" s="36">
        <f>G111+G114</f>
        <v>0</v>
      </c>
      <c r="H115" s="36">
        <f>H111+H114</f>
        <v>40</v>
      </c>
      <c r="I115" s="36">
        <f>I111+I114</f>
        <v>40</v>
      </c>
      <c r="J115" s="36">
        <f>J111+J114</f>
        <v>126.5</v>
      </c>
      <c r="K115" s="36">
        <f>K111+K114</f>
        <v>169.5</v>
      </c>
      <c r="L115" s="383"/>
      <c r="M115" s="383"/>
      <c r="N115" s="383"/>
      <c r="O115" s="383"/>
      <c r="P115" s="10"/>
      <c r="Q115" s="10"/>
    </row>
    <row r="116" spans="1:17" s="11" customFormat="1" ht="23.25" customHeight="1" x14ac:dyDescent="0.35">
      <c r="A116" s="62" t="s">
        <v>20</v>
      </c>
      <c r="B116" s="598" t="s">
        <v>27</v>
      </c>
      <c r="C116" s="599"/>
      <c r="D116" s="599"/>
      <c r="E116" s="599"/>
      <c r="F116" s="600"/>
      <c r="G116" s="46">
        <f>SUM(G91+G106+G115)</f>
        <v>169.60000000000002</v>
      </c>
      <c r="H116" s="46">
        <f>SUM(H91+H106+H115)</f>
        <v>1599.3</v>
      </c>
      <c r="I116" s="46">
        <f>SUM(I91+I106+I115)</f>
        <v>1376.9</v>
      </c>
      <c r="J116" s="46">
        <f>SUM(J91+J106+J115)</f>
        <v>941.6</v>
      </c>
      <c r="K116" s="46">
        <f>SUM(K91+K106+K115)</f>
        <v>300</v>
      </c>
      <c r="L116" s="594"/>
      <c r="M116" s="594"/>
      <c r="N116" s="594"/>
      <c r="O116" s="594"/>
      <c r="P116" s="10"/>
      <c r="Q116" s="10"/>
    </row>
    <row r="117" spans="1:17" s="11" customFormat="1" ht="23.25" customHeight="1" x14ac:dyDescent="0.35">
      <c r="A117" s="62" t="s">
        <v>13</v>
      </c>
      <c r="B117" s="595" t="s">
        <v>71</v>
      </c>
      <c r="C117" s="488"/>
      <c r="D117" s="488"/>
      <c r="E117" s="488"/>
      <c r="F117" s="488"/>
      <c r="G117" s="488"/>
      <c r="H117" s="488"/>
      <c r="I117" s="488"/>
      <c r="J117" s="488"/>
      <c r="K117" s="488"/>
      <c r="L117" s="488"/>
      <c r="M117" s="488"/>
      <c r="N117" s="488"/>
      <c r="O117" s="489"/>
      <c r="P117" s="10"/>
      <c r="Q117" s="10"/>
    </row>
    <row r="118" spans="1:17" s="11" customFormat="1" ht="25.9" customHeight="1" x14ac:dyDescent="0.35">
      <c r="A118" s="62" t="s">
        <v>13</v>
      </c>
      <c r="B118" s="60" t="s">
        <v>11</v>
      </c>
      <c r="C118" s="514" t="s">
        <v>40</v>
      </c>
      <c r="D118" s="362"/>
      <c r="E118" s="361"/>
      <c r="F118" s="361"/>
      <c r="G118" s="361"/>
      <c r="H118" s="361"/>
      <c r="I118" s="361"/>
      <c r="J118" s="361"/>
      <c r="K118" s="361"/>
      <c r="L118" s="361"/>
      <c r="M118" s="361"/>
      <c r="N118" s="361"/>
      <c r="O118" s="515"/>
      <c r="P118" s="10"/>
      <c r="Q118" s="10"/>
    </row>
    <row r="119" spans="1:17" s="11" customFormat="1" ht="42" customHeight="1" x14ac:dyDescent="0.35">
      <c r="A119" s="396" t="s">
        <v>13</v>
      </c>
      <c r="B119" s="397" t="s">
        <v>11</v>
      </c>
      <c r="C119" s="398" t="s">
        <v>11</v>
      </c>
      <c r="D119" s="399" t="s">
        <v>200</v>
      </c>
      <c r="E119" s="596" t="s">
        <v>37</v>
      </c>
      <c r="F119" s="188" t="s">
        <v>12</v>
      </c>
      <c r="G119" s="167"/>
      <c r="H119" s="168"/>
      <c r="I119" s="106"/>
      <c r="J119" s="107"/>
      <c r="K119" s="107"/>
      <c r="L119" s="68" t="s">
        <v>145</v>
      </c>
      <c r="M119" s="127">
        <v>1.5</v>
      </c>
      <c r="N119" s="127">
        <v>3</v>
      </c>
      <c r="O119" s="121" t="s">
        <v>130</v>
      </c>
      <c r="P119" s="10"/>
      <c r="Q119" s="10"/>
    </row>
    <row r="120" spans="1:17" s="11" customFormat="1" ht="23.25" x14ac:dyDescent="0.35">
      <c r="A120" s="396"/>
      <c r="B120" s="397"/>
      <c r="C120" s="398"/>
      <c r="D120" s="399"/>
      <c r="E120" s="596"/>
      <c r="F120" s="187" t="s">
        <v>18</v>
      </c>
      <c r="G120" s="169">
        <v>0.6</v>
      </c>
      <c r="H120" s="170">
        <v>2</v>
      </c>
      <c r="I120" s="108"/>
      <c r="J120" s="30">
        <v>3</v>
      </c>
      <c r="K120" s="30">
        <v>4</v>
      </c>
      <c r="L120" s="80" t="s">
        <v>146</v>
      </c>
      <c r="M120" s="346">
        <v>9</v>
      </c>
      <c r="N120" s="346">
        <v>10</v>
      </c>
      <c r="O120" s="105" t="s">
        <v>37</v>
      </c>
      <c r="P120" s="10"/>
      <c r="Q120" s="10"/>
    </row>
    <row r="121" spans="1:17" s="11" customFormat="1" ht="27.75" customHeight="1" x14ac:dyDescent="0.35">
      <c r="A121" s="396"/>
      <c r="B121" s="397"/>
      <c r="C121" s="398"/>
      <c r="D121" s="399"/>
      <c r="E121" s="597"/>
      <c r="F121" s="39" t="s">
        <v>8</v>
      </c>
      <c r="G121" s="45">
        <f>SUM(G119:G120)</f>
        <v>0.6</v>
      </c>
      <c r="H121" s="45">
        <f>SUM(H119:H120)</f>
        <v>2</v>
      </c>
      <c r="I121" s="45">
        <f>SUM(I119:I120)</f>
        <v>0</v>
      </c>
      <c r="J121" s="45">
        <f>SUM(J119:J120)</f>
        <v>3</v>
      </c>
      <c r="K121" s="347">
        <f>SUM(K119:K120)</f>
        <v>4</v>
      </c>
      <c r="L121" s="527"/>
      <c r="M121" s="527"/>
      <c r="N121" s="527"/>
      <c r="O121" s="527"/>
      <c r="P121" s="10"/>
      <c r="Q121" s="10"/>
    </row>
    <row r="122" spans="1:17" s="11" customFormat="1" ht="24.75" customHeight="1" x14ac:dyDescent="0.35">
      <c r="A122" s="429" t="s">
        <v>13</v>
      </c>
      <c r="B122" s="603" t="s">
        <v>11</v>
      </c>
      <c r="C122" s="562" t="s">
        <v>20</v>
      </c>
      <c r="D122" s="568" t="s">
        <v>76</v>
      </c>
      <c r="E122" s="565" t="s">
        <v>37</v>
      </c>
      <c r="F122" s="190" t="s">
        <v>12</v>
      </c>
      <c r="G122" s="171"/>
      <c r="H122" s="165">
        <v>6.1</v>
      </c>
      <c r="I122" s="234">
        <v>6.1</v>
      </c>
      <c r="J122" s="70">
        <v>7</v>
      </c>
      <c r="K122" s="70">
        <v>7.5</v>
      </c>
      <c r="L122" s="592" t="s">
        <v>77</v>
      </c>
      <c r="M122" s="593">
        <v>11</v>
      </c>
      <c r="N122" s="606">
        <v>15</v>
      </c>
      <c r="O122" s="608">
        <v>20</v>
      </c>
      <c r="P122" s="10"/>
      <c r="Q122" s="10"/>
    </row>
    <row r="123" spans="1:17" s="11" customFormat="1" ht="27.75" customHeight="1" x14ac:dyDescent="0.35">
      <c r="A123" s="430"/>
      <c r="B123" s="604"/>
      <c r="C123" s="563"/>
      <c r="D123" s="569"/>
      <c r="E123" s="566"/>
      <c r="F123" s="190" t="s">
        <v>18</v>
      </c>
      <c r="G123" s="165">
        <v>36.6</v>
      </c>
      <c r="H123" s="165">
        <v>37</v>
      </c>
      <c r="I123" s="111"/>
      <c r="J123" s="70">
        <v>40</v>
      </c>
      <c r="K123" s="70">
        <v>42</v>
      </c>
      <c r="L123" s="575"/>
      <c r="M123" s="577"/>
      <c r="N123" s="607"/>
      <c r="O123" s="609"/>
      <c r="P123" s="10"/>
      <c r="Q123" s="10"/>
    </row>
    <row r="124" spans="1:17" s="11" customFormat="1" ht="27.75" customHeight="1" x14ac:dyDescent="0.35">
      <c r="A124" s="431"/>
      <c r="B124" s="605"/>
      <c r="C124" s="564"/>
      <c r="D124" s="570"/>
      <c r="E124" s="567"/>
      <c r="F124" s="67" t="s">
        <v>69</v>
      </c>
      <c r="G124" s="45">
        <f>SUM(G122:G123)</f>
        <v>36.6</v>
      </c>
      <c r="H124" s="45">
        <f>SUM(H122:H123)</f>
        <v>43.1</v>
      </c>
      <c r="I124" s="45">
        <f>SUM(I122:I123)</f>
        <v>6.1</v>
      </c>
      <c r="J124" s="45">
        <f>SUM(J122:J123)</f>
        <v>47</v>
      </c>
      <c r="K124" s="45">
        <f>SUM(K122:K123)</f>
        <v>49.5</v>
      </c>
      <c r="L124" s="559"/>
      <c r="M124" s="560"/>
      <c r="N124" s="560"/>
      <c r="O124" s="561"/>
      <c r="P124" s="10"/>
      <c r="Q124" s="10"/>
    </row>
    <row r="125" spans="1:17" s="11" customFormat="1" ht="21.4" customHeight="1" x14ac:dyDescent="0.35">
      <c r="A125" s="62" t="s">
        <v>13</v>
      </c>
      <c r="B125" s="61" t="s">
        <v>11</v>
      </c>
      <c r="C125" s="380" t="s">
        <v>19</v>
      </c>
      <c r="D125" s="584"/>
      <c r="E125" s="584"/>
      <c r="F125" s="382"/>
      <c r="G125" s="36">
        <f>G121+G124</f>
        <v>37.200000000000003</v>
      </c>
      <c r="H125" s="36">
        <f>H121+H124</f>
        <v>45.1</v>
      </c>
      <c r="I125" s="36">
        <f>I121+I124</f>
        <v>6.1</v>
      </c>
      <c r="J125" s="36">
        <f>J121+J124</f>
        <v>50</v>
      </c>
      <c r="K125" s="36">
        <f>K121+K124</f>
        <v>53.5</v>
      </c>
      <c r="L125" s="359"/>
      <c r="M125" s="359"/>
      <c r="N125" s="359"/>
      <c r="O125" s="359"/>
      <c r="P125" s="10"/>
      <c r="Q125" s="10"/>
    </row>
    <row r="126" spans="1:17" s="11" customFormat="1" ht="34.5" customHeight="1" x14ac:dyDescent="0.35">
      <c r="A126" s="62" t="s">
        <v>13</v>
      </c>
      <c r="B126" s="60" t="s">
        <v>20</v>
      </c>
      <c r="C126" s="360" t="s">
        <v>165</v>
      </c>
      <c r="D126" s="361"/>
      <c r="E126" s="361"/>
      <c r="F126" s="361"/>
      <c r="G126" s="361"/>
      <c r="H126" s="361"/>
      <c r="I126" s="361"/>
      <c r="J126" s="361"/>
      <c r="K126" s="361"/>
      <c r="L126" s="362"/>
      <c r="M126" s="362"/>
      <c r="N126" s="362"/>
      <c r="O126" s="363"/>
      <c r="P126" s="10"/>
      <c r="Q126" s="10"/>
    </row>
    <row r="127" spans="1:17" s="11" customFormat="1" ht="28.5" customHeight="1" x14ac:dyDescent="0.35">
      <c r="A127" s="396" t="s">
        <v>13</v>
      </c>
      <c r="B127" s="397" t="s">
        <v>20</v>
      </c>
      <c r="C127" s="374" t="s">
        <v>11</v>
      </c>
      <c r="D127" s="580" t="s">
        <v>201</v>
      </c>
      <c r="E127" s="364" t="s">
        <v>37</v>
      </c>
      <c r="F127" s="189" t="s">
        <v>12</v>
      </c>
      <c r="G127" s="150">
        <v>10.3</v>
      </c>
      <c r="H127" s="150">
        <v>19.2</v>
      </c>
      <c r="I127" s="31">
        <v>15.6</v>
      </c>
      <c r="J127" s="25">
        <v>20</v>
      </c>
      <c r="K127" s="56">
        <v>22</v>
      </c>
      <c r="L127" s="367" t="s">
        <v>148</v>
      </c>
      <c r="M127" s="628">
        <v>8</v>
      </c>
      <c r="N127" s="628">
        <v>10</v>
      </c>
      <c r="O127" s="619" t="s">
        <v>24</v>
      </c>
      <c r="P127" s="4"/>
      <c r="Q127" s="10"/>
    </row>
    <row r="128" spans="1:17" s="11" customFormat="1" ht="31.5" x14ac:dyDescent="0.35">
      <c r="A128" s="396"/>
      <c r="B128" s="397"/>
      <c r="C128" s="374"/>
      <c r="D128" s="580"/>
      <c r="E128" s="364"/>
      <c r="F128" s="187" t="s">
        <v>264</v>
      </c>
      <c r="G128" s="150">
        <v>8</v>
      </c>
      <c r="H128" s="150">
        <v>8</v>
      </c>
      <c r="I128" s="31">
        <v>3</v>
      </c>
      <c r="J128" s="25">
        <v>8.5</v>
      </c>
      <c r="K128" s="56">
        <v>9</v>
      </c>
      <c r="L128" s="367"/>
      <c r="M128" s="628"/>
      <c r="N128" s="628"/>
      <c r="O128" s="619"/>
      <c r="P128" s="10"/>
      <c r="Q128" s="10"/>
    </row>
    <row r="129" spans="1:17" s="11" customFormat="1" ht="31.5" customHeight="1" x14ac:dyDescent="0.35">
      <c r="A129" s="396"/>
      <c r="B129" s="397"/>
      <c r="C129" s="374"/>
      <c r="D129" s="580"/>
      <c r="E129" s="364"/>
      <c r="F129" s="35" t="s">
        <v>8</v>
      </c>
      <c r="G129" s="28">
        <f>SUM(G127:G128)</f>
        <v>18.3</v>
      </c>
      <c r="H129" s="28">
        <f>SUM(H127:H128)</f>
        <v>27.2</v>
      </c>
      <c r="I129" s="28">
        <f>SUM(I127:I128)</f>
        <v>18.600000000000001</v>
      </c>
      <c r="J129" s="28">
        <f>SUM(J127:J128)</f>
        <v>28.5</v>
      </c>
      <c r="K129" s="28">
        <f>SUM(K127:K128)</f>
        <v>31</v>
      </c>
      <c r="L129" s="527"/>
      <c r="M129" s="527"/>
      <c r="N129" s="527"/>
      <c r="O129" s="527"/>
      <c r="P129" s="10"/>
      <c r="Q129" s="10"/>
    </row>
    <row r="130" spans="1:17" s="21" customFormat="1" ht="30" customHeight="1" x14ac:dyDescent="0.35">
      <c r="A130" s="396" t="s">
        <v>13</v>
      </c>
      <c r="B130" s="397" t="s">
        <v>20</v>
      </c>
      <c r="C130" s="374" t="s">
        <v>20</v>
      </c>
      <c r="D130" s="392" t="s">
        <v>209</v>
      </c>
      <c r="E130" s="364" t="s">
        <v>37</v>
      </c>
      <c r="F130" s="189" t="s">
        <v>12</v>
      </c>
      <c r="G130" s="151"/>
      <c r="H130" s="151"/>
      <c r="I130" s="27"/>
      <c r="J130" s="32"/>
      <c r="K130" s="32"/>
      <c r="L130" s="587" t="s">
        <v>149</v>
      </c>
      <c r="M130" s="585">
        <v>1.2</v>
      </c>
      <c r="N130" s="585">
        <v>1.4</v>
      </c>
      <c r="O130" s="622" t="s">
        <v>147</v>
      </c>
      <c r="P130" s="20"/>
      <c r="Q130" s="20"/>
    </row>
    <row r="131" spans="1:17" s="21" customFormat="1" ht="22.9" customHeight="1" x14ac:dyDescent="0.35">
      <c r="A131" s="396"/>
      <c r="B131" s="397"/>
      <c r="C131" s="374"/>
      <c r="D131" s="392"/>
      <c r="E131" s="364"/>
      <c r="F131" s="187" t="s">
        <v>18</v>
      </c>
      <c r="G131" s="150">
        <v>1</v>
      </c>
      <c r="H131" s="150">
        <v>1</v>
      </c>
      <c r="I131" s="27"/>
      <c r="J131" s="32">
        <v>1.5</v>
      </c>
      <c r="K131" s="32">
        <v>1.5</v>
      </c>
      <c r="L131" s="575"/>
      <c r="M131" s="586"/>
      <c r="N131" s="586"/>
      <c r="O131" s="555"/>
      <c r="P131" s="20"/>
      <c r="Q131" s="20"/>
    </row>
    <row r="132" spans="1:17" s="21" customFormat="1" ht="23.25" customHeight="1" x14ac:dyDescent="0.35">
      <c r="A132" s="396"/>
      <c r="B132" s="397"/>
      <c r="C132" s="374"/>
      <c r="D132" s="392"/>
      <c r="E132" s="364"/>
      <c r="F132" s="35" t="s">
        <v>8</v>
      </c>
      <c r="G132" s="28">
        <f>SUM(G130:G131)</f>
        <v>1</v>
      </c>
      <c r="H132" s="28">
        <f>SUM(H130:H131)</f>
        <v>1</v>
      </c>
      <c r="I132" s="28">
        <f>SUM(I130:I131)</f>
        <v>0</v>
      </c>
      <c r="J132" s="28">
        <f>SUM(J130:J131)</f>
        <v>1.5</v>
      </c>
      <c r="K132" s="28">
        <f>SUM(K130:K131)</f>
        <v>1.5</v>
      </c>
      <c r="L132" s="626"/>
      <c r="M132" s="627"/>
      <c r="N132" s="627"/>
      <c r="O132" s="627"/>
      <c r="P132" s="20"/>
      <c r="Q132" s="20"/>
    </row>
    <row r="133" spans="1:17" s="21" customFormat="1" ht="22.5" customHeight="1" x14ac:dyDescent="0.35">
      <c r="A133" s="396" t="s">
        <v>13</v>
      </c>
      <c r="B133" s="397" t="s">
        <v>20</v>
      </c>
      <c r="C133" s="374" t="s">
        <v>13</v>
      </c>
      <c r="D133" s="392" t="s">
        <v>202</v>
      </c>
      <c r="E133" s="364" t="s">
        <v>37</v>
      </c>
      <c r="F133" s="188" t="s">
        <v>12</v>
      </c>
      <c r="G133" s="151"/>
      <c r="H133" s="151"/>
      <c r="I133" s="27"/>
      <c r="J133" s="30"/>
      <c r="K133" s="172"/>
      <c r="L133" s="367" t="s">
        <v>131</v>
      </c>
      <c r="M133" s="623">
        <v>2.1</v>
      </c>
      <c r="N133" s="625">
        <v>2.5</v>
      </c>
      <c r="O133" s="538" t="s">
        <v>143</v>
      </c>
      <c r="P133" s="20"/>
      <c r="Q133" s="20"/>
    </row>
    <row r="134" spans="1:17" s="21" customFormat="1" ht="20.85" customHeight="1" x14ac:dyDescent="0.35">
      <c r="A134" s="396"/>
      <c r="B134" s="397"/>
      <c r="C134" s="374"/>
      <c r="D134" s="392"/>
      <c r="E134" s="364"/>
      <c r="F134" s="187" t="s">
        <v>18</v>
      </c>
      <c r="G134" s="150">
        <v>2</v>
      </c>
      <c r="H134" s="150">
        <v>2</v>
      </c>
      <c r="I134" s="27"/>
      <c r="J134" s="30">
        <v>2.5</v>
      </c>
      <c r="K134" s="172">
        <v>3</v>
      </c>
      <c r="L134" s="367"/>
      <c r="M134" s="624"/>
      <c r="N134" s="586"/>
      <c r="O134" s="555"/>
      <c r="P134" s="20"/>
      <c r="Q134" s="20"/>
    </row>
    <row r="135" spans="1:17" s="21" customFormat="1" ht="21.95" customHeight="1" x14ac:dyDescent="0.35">
      <c r="A135" s="396"/>
      <c r="B135" s="397"/>
      <c r="C135" s="374"/>
      <c r="D135" s="392"/>
      <c r="E135" s="364"/>
      <c r="F135" s="35" t="s">
        <v>8</v>
      </c>
      <c r="G135" s="28">
        <f>SUM(G133:G134)</f>
        <v>2</v>
      </c>
      <c r="H135" s="28">
        <f>SUM(H133:H134)</f>
        <v>2</v>
      </c>
      <c r="I135" s="28">
        <f>SUM(I133:I134)</f>
        <v>0</v>
      </c>
      <c r="J135" s="28">
        <f>SUM(J133:J134)</f>
        <v>2.5</v>
      </c>
      <c r="K135" s="28">
        <f>SUM(K133:K134)</f>
        <v>3</v>
      </c>
      <c r="L135" s="663"/>
      <c r="M135" s="389"/>
      <c r="N135" s="389"/>
      <c r="O135" s="389"/>
      <c r="P135" s="20"/>
      <c r="Q135" s="20"/>
    </row>
    <row r="136" spans="1:17" s="21" customFormat="1" ht="21.95" customHeight="1" x14ac:dyDescent="0.35">
      <c r="A136" s="429" t="s">
        <v>13</v>
      </c>
      <c r="B136" s="603" t="s">
        <v>20</v>
      </c>
      <c r="C136" s="642" t="s">
        <v>32</v>
      </c>
      <c r="D136" s="365" t="s">
        <v>203</v>
      </c>
      <c r="E136" s="644" t="s">
        <v>37</v>
      </c>
      <c r="F136" s="186" t="s">
        <v>12</v>
      </c>
      <c r="G136" s="32">
        <v>0.3</v>
      </c>
      <c r="H136" s="32">
        <v>0.3</v>
      </c>
      <c r="I136" s="235">
        <v>0.3</v>
      </c>
      <c r="J136" s="32">
        <v>0.5</v>
      </c>
      <c r="K136" s="32">
        <v>0.5</v>
      </c>
      <c r="L136" s="69" t="s">
        <v>132</v>
      </c>
      <c r="M136" s="112">
        <v>1</v>
      </c>
      <c r="N136" s="112">
        <v>1</v>
      </c>
      <c r="O136" s="112">
        <v>1</v>
      </c>
      <c r="P136" s="20"/>
      <c r="Q136" s="20"/>
    </row>
    <row r="137" spans="1:17" s="21" customFormat="1" ht="33.75" customHeight="1" x14ac:dyDescent="0.35">
      <c r="A137" s="430"/>
      <c r="B137" s="604"/>
      <c r="C137" s="643"/>
      <c r="D137" s="366"/>
      <c r="E137" s="645"/>
      <c r="F137" s="186" t="s">
        <v>18</v>
      </c>
      <c r="G137" s="65"/>
      <c r="H137" s="65"/>
      <c r="I137" s="226"/>
      <c r="J137" s="65"/>
      <c r="K137" s="65"/>
      <c r="L137" s="69" t="s">
        <v>144</v>
      </c>
      <c r="M137" s="112">
        <v>200</v>
      </c>
      <c r="N137" s="112">
        <v>205</v>
      </c>
      <c r="O137" s="112">
        <v>210</v>
      </c>
      <c r="P137" s="20"/>
      <c r="Q137" s="20"/>
    </row>
    <row r="138" spans="1:17" s="21" customFormat="1" ht="21.95" customHeight="1" x14ac:dyDescent="0.35">
      <c r="A138" s="430"/>
      <c r="B138" s="604"/>
      <c r="C138" s="643"/>
      <c r="D138" s="366"/>
      <c r="E138" s="645"/>
      <c r="F138" s="320" t="s">
        <v>69</v>
      </c>
      <c r="G138" s="321">
        <f>SUM(G136:G137)</f>
        <v>0.3</v>
      </c>
      <c r="H138" s="321">
        <f>SUM(H136:H137)</f>
        <v>0.3</v>
      </c>
      <c r="I138" s="321">
        <f>SUM(I136:I137)</f>
        <v>0.3</v>
      </c>
      <c r="J138" s="321">
        <f>SUM(J136:J137)</f>
        <v>0.5</v>
      </c>
      <c r="K138" s="321">
        <f>SUM(K136:K137)</f>
        <v>0.5</v>
      </c>
      <c r="L138" s="66"/>
      <c r="M138" s="664"/>
      <c r="N138" s="665"/>
      <c r="O138" s="666"/>
      <c r="P138" s="20"/>
      <c r="Q138" s="20"/>
    </row>
    <row r="139" spans="1:17" s="255" customFormat="1" ht="27" customHeight="1" x14ac:dyDescent="0.35">
      <c r="A139" s="429" t="s">
        <v>13</v>
      </c>
      <c r="B139" s="610" t="s">
        <v>20</v>
      </c>
      <c r="C139" s="661" t="s">
        <v>34</v>
      </c>
      <c r="D139" s="568" t="s">
        <v>256</v>
      </c>
      <c r="E139" s="685" t="s">
        <v>262</v>
      </c>
      <c r="F139" s="333" t="s">
        <v>12</v>
      </c>
      <c r="G139" s="334"/>
      <c r="H139" s="335"/>
      <c r="I139" s="336"/>
      <c r="J139" s="335">
        <v>299.60000000000002</v>
      </c>
      <c r="K139" s="335"/>
      <c r="L139" s="331" t="s">
        <v>261</v>
      </c>
      <c r="M139" s="332"/>
      <c r="N139" s="332">
        <v>100</v>
      </c>
      <c r="O139" s="332"/>
      <c r="P139" s="20"/>
      <c r="Q139" s="20"/>
    </row>
    <row r="140" spans="1:17" s="255" customFormat="1" ht="21.95" customHeight="1" x14ac:dyDescent="0.35">
      <c r="A140" s="431"/>
      <c r="B140" s="612"/>
      <c r="C140" s="662"/>
      <c r="D140" s="570"/>
      <c r="E140" s="686"/>
      <c r="F140" s="320" t="s">
        <v>69</v>
      </c>
      <c r="G140" s="325">
        <f>SUM(G139)</f>
        <v>0</v>
      </c>
      <c r="H140" s="325">
        <f>SUM(H139)</f>
        <v>0</v>
      </c>
      <c r="I140" s="325">
        <f>SUM(I139)</f>
        <v>0</v>
      </c>
      <c r="J140" s="325">
        <f>SUM(J139)</f>
        <v>299.60000000000002</v>
      </c>
      <c r="K140" s="325">
        <f>SUM(K139)</f>
        <v>0</v>
      </c>
      <c r="L140" s="337"/>
      <c r="M140" s="660"/>
      <c r="N140" s="660"/>
      <c r="O140" s="660"/>
      <c r="P140" s="20"/>
      <c r="Q140" s="20"/>
    </row>
    <row r="141" spans="1:17" s="255" customFormat="1" ht="33" customHeight="1" x14ac:dyDescent="0.35">
      <c r="A141" s="429" t="s">
        <v>13</v>
      </c>
      <c r="B141" s="610" t="s">
        <v>20</v>
      </c>
      <c r="C141" s="661" t="s">
        <v>258</v>
      </c>
      <c r="D141" s="568" t="s">
        <v>257</v>
      </c>
      <c r="E141" s="687" t="s">
        <v>263</v>
      </c>
      <c r="F141" s="326" t="s">
        <v>12</v>
      </c>
      <c r="G141" s="327"/>
      <c r="H141" s="329"/>
      <c r="I141" s="328"/>
      <c r="J141" s="329">
        <v>9</v>
      </c>
      <c r="K141" s="327"/>
      <c r="L141" s="331" t="s">
        <v>260</v>
      </c>
      <c r="M141" s="338"/>
      <c r="N141" s="339">
        <v>1</v>
      </c>
      <c r="O141" s="339"/>
      <c r="P141" s="20"/>
      <c r="Q141" s="20"/>
    </row>
    <row r="142" spans="1:17" s="255" customFormat="1" ht="33" customHeight="1" x14ac:dyDescent="0.35">
      <c r="A142" s="430"/>
      <c r="B142" s="611"/>
      <c r="C142" s="684"/>
      <c r="D142" s="569"/>
      <c r="E142" s="688"/>
      <c r="F142" s="326" t="s">
        <v>31</v>
      </c>
      <c r="G142" s="327"/>
      <c r="H142" s="329"/>
      <c r="I142" s="328"/>
      <c r="J142" s="329">
        <v>21</v>
      </c>
      <c r="K142" s="327"/>
      <c r="L142" s="331" t="s">
        <v>259</v>
      </c>
      <c r="M142" s="290"/>
      <c r="N142" s="330">
        <v>1</v>
      </c>
      <c r="O142" s="330"/>
      <c r="P142" s="20"/>
      <c r="Q142" s="20"/>
    </row>
    <row r="143" spans="1:17" s="255" customFormat="1" ht="21.95" customHeight="1" x14ac:dyDescent="0.35">
      <c r="A143" s="431"/>
      <c r="B143" s="612"/>
      <c r="C143" s="662"/>
      <c r="D143" s="570"/>
      <c r="E143" s="689"/>
      <c r="F143" s="324" t="s">
        <v>69</v>
      </c>
      <c r="G143" s="325">
        <f>SUM(G141:G142)</f>
        <v>0</v>
      </c>
      <c r="H143" s="325">
        <f t="shared" ref="H143:K143" si="1">SUM(H141:H142)</f>
        <v>0</v>
      </c>
      <c r="I143" s="325">
        <f t="shared" si="1"/>
        <v>0</v>
      </c>
      <c r="J143" s="325">
        <f t="shared" si="1"/>
        <v>30</v>
      </c>
      <c r="K143" s="325">
        <f t="shared" si="1"/>
        <v>0</v>
      </c>
      <c r="L143" s="679"/>
      <c r="M143" s="680"/>
      <c r="N143" s="680"/>
      <c r="O143" s="681"/>
      <c r="P143" s="20"/>
      <c r="Q143" s="20"/>
    </row>
    <row r="144" spans="1:17" s="21" customFormat="1" ht="24.6" customHeight="1" x14ac:dyDescent="0.35">
      <c r="A144" s="317" t="s">
        <v>13</v>
      </c>
      <c r="B144" s="322" t="s">
        <v>20</v>
      </c>
      <c r="C144" s="640" t="s">
        <v>19</v>
      </c>
      <c r="D144" s="584"/>
      <c r="E144" s="584"/>
      <c r="F144" s="641"/>
      <c r="G144" s="323">
        <f>SUM(G129+G132+G135+G138+G140+G143)</f>
        <v>21.6</v>
      </c>
      <c r="H144" s="323">
        <f>SUM(H129+H132+H135+H138+H140+H143)</f>
        <v>30.5</v>
      </c>
      <c r="I144" s="323">
        <f>SUM(I129+I132+I135+I138+I140+I143)</f>
        <v>18.900000000000002</v>
      </c>
      <c r="J144" s="323">
        <f>SUM(J129+J132+J135+J138+J140+J143)</f>
        <v>362.6</v>
      </c>
      <c r="K144" s="323">
        <f>SUM(K129+K132+K135+K138+K140+K143)</f>
        <v>36</v>
      </c>
      <c r="L144" s="621"/>
      <c r="M144" s="621"/>
      <c r="N144" s="621"/>
      <c r="O144" s="621"/>
      <c r="P144" s="20"/>
      <c r="Q144" s="20"/>
    </row>
    <row r="145" spans="1:17" s="21" customFormat="1" ht="20.25" customHeight="1" x14ac:dyDescent="0.35">
      <c r="A145" s="62" t="s">
        <v>13</v>
      </c>
      <c r="B145" s="58" t="s">
        <v>13</v>
      </c>
      <c r="C145" s="514" t="s">
        <v>41</v>
      </c>
      <c r="D145" s="361"/>
      <c r="E145" s="361"/>
      <c r="F145" s="361"/>
      <c r="G145" s="361"/>
      <c r="H145" s="361"/>
      <c r="I145" s="361"/>
      <c r="J145" s="361"/>
      <c r="K145" s="361"/>
      <c r="L145" s="361"/>
      <c r="M145" s="361"/>
      <c r="N145" s="361"/>
      <c r="O145" s="515"/>
      <c r="P145" s="20"/>
      <c r="Q145" s="20"/>
    </row>
    <row r="146" spans="1:17" s="21" customFormat="1" ht="28.5" customHeight="1" x14ac:dyDescent="0.35">
      <c r="A146" s="396" t="s">
        <v>13</v>
      </c>
      <c r="B146" s="397" t="s">
        <v>13</v>
      </c>
      <c r="C146" s="422" t="s">
        <v>11</v>
      </c>
      <c r="D146" s="392" t="s">
        <v>204</v>
      </c>
      <c r="E146" s="620" t="s">
        <v>37</v>
      </c>
      <c r="F146" s="186" t="s">
        <v>12</v>
      </c>
      <c r="G146" s="150">
        <v>3.8</v>
      </c>
      <c r="H146" s="150">
        <v>9</v>
      </c>
      <c r="I146" s="31">
        <v>9</v>
      </c>
      <c r="J146" s="33">
        <v>1.5</v>
      </c>
      <c r="K146" s="33">
        <v>2</v>
      </c>
      <c r="L146" s="82" t="s">
        <v>150</v>
      </c>
      <c r="M146" s="100">
        <v>4</v>
      </c>
      <c r="N146" s="100">
        <v>5</v>
      </c>
      <c r="O146" s="101" t="s">
        <v>130</v>
      </c>
      <c r="P146" s="20"/>
      <c r="Q146" s="20"/>
    </row>
    <row r="147" spans="1:17" s="21" customFormat="1" ht="32.25" customHeight="1" x14ac:dyDescent="0.35">
      <c r="A147" s="396"/>
      <c r="B147" s="397"/>
      <c r="C147" s="422"/>
      <c r="D147" s="392"/>
      <c r="E147" s="620"/>
      <c r="F147" s="187" t="s">
        <v>264</v>
      </c>
      <c r="G147" s="150">
        <v>2</v>
      </c>
      <c r="H147" s="150">
        <v>37</v>
      </c>
      <c r="I147" s="300">
        <v>36.4</v>
      </c>
      <c r="J147" s="32">
        <v>2.5</v>
      </c>
      <c r="K147" s="32">
        <v>3</v>
      </c>
      <c r="L147" s="82" t="s">
        <v>151</v>
      </c>
      <c r="M147" s="100">
        <v>185</v>
      </c>
      <c r="N147" s="100">
        <v>190</v>
      </c>
      <c r="O147" s="101" t="s">
        <v>153</v>
      </c>
      <c r="P147" s="20"/>
      <c r="Q147" s="20"/>
    </row>
    <row r="148" spans="1:17" s="21" customFormat="1" ht="27" customHeight="1" x14ac:dyDescent="0.35">
      <c r="A148" s="396"/>
      <c r="B148" s="397"/>
      <c r="C148" s="422"/>
      <c r="D148" s="392"/>
      <c r="E148" s="620"/>
      <c r="F148" s="35" t="s">
        <v>8</v>
      </c>
      <c r="G148" s="28">
        <f>SUM(G146:G147)</f>
        <v>5.8</v>
      </c>
      <c r="H148" s="28">
        <f>SUM(H146:H147)</f>
        <v>46</v>
      </c>
      <c r="I148" s="28">
        <f>SUM(I146:I147)</f>
        <v>45.4</v>
      </c>
      <c r="J148" s="28">
        <f>SUM(J146:J147)</f>
        <v>4</v>
      </c>
      <c r="K148" s="28">
        <f>SUM(K146:K147)</f>
        <v>5</v>
      </c>
      <c r="L148" s="389"/>
      <c r="M148" s="389"/>
      <c r="N148" s="389"/>
      <c r="O148" s="389"/>
      <c r="P148" s="20"/>
      <c r="Q148" s="20"/>
    </row>
    <row r="149" spans="1:17" s="11" customFormat="1" ht="22.5" customHeight="1" x14ac:dyDescent="0.35">
      <c r="A149" s="396" t="s">
        <v>13</v>
      </c>
      <c r="B149" s="397" t="s">
        <v>13</v>
      </c>
      <c r="C149" s="422" t="s">
        <v>20</v>
      </c>
      <c r="D149" s="392" t="s">
        <v>205</v>
      </c>
      <c r="E149" s="620" t="s">
        <v>37</v>
      </c>
      <c r="F149" s="186" t="s">
        <v>12</v>
      </c>
      <c r="G149" s="151"/>
      <c r="H149" s="151"/>
      <c r="I149" s="27"/>
      <c r="J149" s="32"/>
      <c r="K149" s="32"/>
      <c r="L149" s="82" t="s">
        <v>154</v>
      </c>
      <c r="M149" s="127">
        <v>100</v>
      </c>
      <c r="N149" s="127">
        <v>105</v>
      </c>
      <c r="O149" s="118" t="s">
        <v>152</v>
      </c>
      <c r="P149" s="10"/>
      <c r="Q149" s="10"/>
    </row>
    <row r="150" spans="1:17" s="11" customFormat="1" ht="18" customHeight="1" x14ac:dyDescent="0.35">
      <c r="A150" s="396"/>
      <c r="B150" s="397"/>
      <c r="C150" s="422"/>
      <c r="D150" s="392"/>
      <c r="E150" s="620"/>
      <c r="F150" s="187" t="s">
        <v>31</v>
      </c>
      <c r="G150" s="32"/>
      <c r="H150" s="150">
        <v>10</v>
      </c>
      <c r="I150" s="27"/>
      <c r="J150" s="32">
        <v>11</v>
      </c>
      <c r="K150" s="32">
        <v>12</v>
      </c>
      <c r="L150" s="82" t="s">
        <v>155</v>
      </c>
      <c r="M150" s="117">
        <v>10</v>
      </c>
      <c r="N150" s="117">
        <v>12</v>
      </c>
      <c r="O150" s="117">
        <v>13</v>
      </c>
      <c r="P150" s="10"/>
      <c r="Q150" s="10"/>
    </row>
    <row r="151" spans="1:17" s="11" customFormat="1" ht="20.25" customHeight="1" x14ac:dyDescent="0.35">
      <c r="A151" s="396"/>
      <c r="B151" s="397"/>
      <c r="C151" s="422"/>
      <c r="D151" s="392"/>
      <c r="E151" s="620"/>
      <c r="F151" s="35" t="s">
        <v>8</v>
      </c>
      <c r="G151" s="28">
        <f>SUM(G149:G150)</f>
        <v>0</v>
      </c>
      <c r="H151" s="28">
        <f>SUM(H149:H150)</f>
        <v>10</v>
      </c>
      <c r="I151" s="28">
        <f>SUM(I149:I150)</f>
        <v>0</v>
      </c>
      <c r="J151" s="28">
        <f>SUM(J149:J150)</f>
        <v>11</v>
      </c>
      <c r="K151" s="28">
        <f>K149+K150</f>
        <v>12</v>
      </c>
      <c r="L151" s="389"/>
      <c r="M151" s="389"/>
      <c r="N151" s="389"/>
      <c r="O151" s="389"/>
      <c r="P151" s="10"/>
      <c r="Q151" s="10"/>
    </row>
    <row r="152" spans="1:17" s="11" customFormat="1" ht="24.6" customHeight="1" x14ac:dyDescent="0.35">
      <c r="A152" s="208" t="s">
        <v>13</v>
      </c>
      <c r="B152" s="61" t="s">
        <v>13</v>
      </c>
      <c r="C152" s="380" t="s">
        <v>19</v>
      </c>
      <c r="D152" s="381"/>
      <c r="E152" s="381"/>
      <c r="F152" s="382"/>
      <c r="G152" s="36">
        <f>G148+G151</f>
        <v>5.8</v>
      </c>
      <c r="H152" s="36">
        <f>H148+H151</f>
        <v>56</v>
      </c>
      <c r="I152" s="36">
        <f>I148+I151</f>
        <v>45.4</v>
      </c>
      <c r="J152" s="36">
        <f>J148+J151</f>
        <v>15</v>
      </c>
      <c r="K152" s="36">
        <f>K148+K151</f>
        <v>17</v>
      </c>
      <c r="L152" s="621"/>
      <c r="M152" s="621"/>
      <c r="N152" s="621"/>
      <c r="O152" s="621"/>
      <c r="P152" s="10"/>
      <c r="Q152" s="10"/>
    </row>
    <row r="153" spans="1:17" s="11" customFormat="1" ht="16.5" customHeight="1" x14ac:dyDescent="0.35">
      <c r="A153" s="62" t="s">
        <v>13</v>
      </c>
      <c r="B153" s="209"/>
      <c r="C153" s="209"/>
      <c r="D153" s="209"/>
      <c r="E153" s="209"/>
      <c r="F153" s="210" t="s">
        <v>27</v>
      </c>
      <c r="G153" s="211">
        <f>G125+G144+G152</f>
        <v>64.600000000000009</v>
      </c>
      <c r="H153" s="211">
        <f>H125+H144+H152</f>
        <v>131.6</v>
      </c>
      <c r="I153" s="211">
        <f>I125+I144+I152</f>
        <v>70.400000000000006</v>
      </c>
      <c r="J153" s="211">
        <f>J125+J144+J152</f>
        <v>427.6</v>
      </c>
      <c r="K153" s="211">
        <f>K125+K144+K152</f>
        <v>106.5</v>
      </c>
      <c r="L153" s="581"/>
      <c r="M153" s="582"/>
      <c r="N153" s="582"/>
      <c r="O153" s="583"/>
      <c r="P153" s="10"/>
      <c r="Q153" s="10"/>
    </row>
    <row r="154" spans="1:17" s="11" customFormat="1" ht="24.6" customHeight="1" x14ac:dyDescent="0.35">
      <c r="A154" s="208" t="s">
        <v>16</v>
      </c>
      <c r="B154" s="212" t="s">
        <v>167</v>
      </c>
      <c r="C154" s="213"/>
      <c r="D154" s="213"/>
      <c r="E154" s="213"/>
      <c r="F154" s="213"/>
      <c r="G154" s="213"/>
      <c r="H154" s="214"/>
      <c r="I154" s="214"/>
      <c r="J154" s="214"/>
      <c r="K154" s="214"/>
      <c r="L154" s="214"/>
      <c r="M154" s="214"/>
      <c r="N154" s="214"/>
      <c r="O154" s="215"/>
      <c r="P154" s="10"/>
      <c r="Q154" s="10"/>
    </row>
    <row r="155" spans="1:17" s="11" customFormat="1" ht="24.6" customHeight="1" x14ac:dyDescent="0.35">
      <c r="A155" s="63" t="s">
        <v>16</v>
      </c>
      <c r="B155" s="133" t="s">
        <v>11</v>
      </c>
      <c r="C155" s="667" t="s">
        <v>123</v>
      </c>
      <c r="D155" s="668"/>
      <c r="E155" s="668"/>
      <c r="F155" s="668"/>
      <c r="G155" s="668"/>
      <c r="H155" s="668"/>
      <c r="I155" s="668"/>
      <c r="J155" s="668"/>
      <c r="K155" s="668"/>
      <c r="L155" s="668"/>
      <c r="M155" s="668"/>
      <c r="N155" s="668"/>
      <c r="O155" s="669"/>
      <c r="P155" s="10"/>
      <c r="Q155" s="10"/>
    </row>
    <row r="156" spans="1:17" s="11" customFormat="1" ht="30" customHeight="1" x14ac:dyDescent="0.35">
      <c r="A156" s="429" t="s">
        <v>16</v>
      </c>
      <c r="B156" s="610" t="s">
        <v>11</v>
      </c>
      <c r="C156" s="676" t="s">
        <v>11</v>
      </c>
      <c r="D156" s="670" t="s">
        <v>206</v>
      </c>
      <c r="E156" s="673" t="s">
        <v>37</v>
      </c>
      <c r="F156" s="103" t="s">
        <v>12</v>
      </c>
      <c r="G156" s="135">
        <v>64.2</v>
      </c>
      <c r="H156" s="135">
        <v>100</v>
      </c>
      <c r="I156" s="313">
        <v>68.599999999999994</v>
      </c>
      <c r="J156" s="135">
        <v>105</v>
      </c>
      <c r="K156" s="135">
        <v>110</v>
      </c>
      <c r="L156" s="130" t="s">
        <v>159</v>
      </c>
      <c r="M156" s="138">
        <v>9</v>
      </c>
      <c r="N156" s="138">
        <v>10</v>
      </c>
      <c r="O156" s="138">
        <v>10</v>
      </c>
      <c r="P156" s="10"/>
      <c r="Q156" s="10"/>
    </row>
    <row r="157" spans="1:17" s="11" customFormat="1" ht="26.25" customHeight="1" x14ac:dyDescent="0.35">
      <c r="A157" s="430"/>
      <c r="B157" s="611"/>
      <c r="C157" s="677"/>
      <c r="D157" s="671"/>
      <c r="E157" s="674"/>
      <c r="F157" s="103" t="s">
        <v>18</v>
      </c>
      <c r="G157" s="135">
        <v>100</v>
      </c>
      <c r="H157" s="135">
        <v>105</v>
      </c>
      <c r="I157" s="134"/>
      <c r="J157" s="135">
        <v>110</v>
      </c>
      <c r="K157" s="135">
        <v>115</v>
      </c>
      <c r="L157" s="130" t="s">
        <v>124</v>
      </c>
      <c r="M157" s="138">
        <v>5</v>
      </c>
      <c r="N157" s="138">
        <v>5</v>
      </c>
      <c r="O157" s="138">
        <v>6</v>
      </c>
      <c r="P157" s="10"/>
      <c r="Q157" s="10"/>
    </row>
    <row r="158" spans="1:17" s="11" customFormat="1" ht="41.25" customHeight="1" x14ac:dyDescent="0.35">
      <c r="A158" s="430"/>
      <c r="B158" s="611"/>
      <c r="C158" s="677"/>
      <c r="D158" s="671"/>
      <c r="E158" s="674"/>
      <c r="F158" s="132"/>
      <c r="G158" s="135"/>
      <c r="H158" s="135"/>
      <c r="I158" s="134"/>
      <c r="J158" s="135"/>
      <c r="K158" s="135"/>
      <c r="L158" s="130" t="s">
        <v>162</v>
      </c>
      <c r="M158" s="138">
        <v>46.2</v>
      </c>
      <c r="N158" s="138">
        <v>52.7</v>
      </c>
      <c r="O158" s="138">
        <v>52.7</v>
      </c>
      <c r="P158" s="10"/>
      <c r="Q158" s="10"/>
    </row>
    <row r="159" spans="1:17" s="11" customFormat="1" ht="28.5" customHeight="1" x14ac:dyDescent="0.35">
      <c r="A159" s="430"/>
      <c r="B159" s="611"/>
      <c r="C159" s="677"/>
      <c r="D159" s="671"/>
      <c r="E159" s="674"/>
      <c r="F159" s="132"/>
      <c r="G159" s="137"/>
      <c r="H159" s="137"/>
      <c r="I159" s="136"/>
      <c r="J159" s="137"/>
      <c r="K159" s="137"/>
      <c r="L159" s="130" t="s">
        <v>125</v>
      </c>
      <c r="M159" s="138">
        <v>2</v>
      </c>
      <c r="N159" s="138">
        <v>2</v>
      </c>
      <c r="O159" s="138" t="s">
        <v>126</v>
      </c>
      <c r="P159" s="10"/>
      <c r="Q159" s="10"/>
    </row>
    <row r="160" spans="1:17" s="11" customFormat="1" ht="23.25" x14ac:dyDescent="0.35">
      <c r="A160" s="431"/>
      <c r="B160" s="612"/>
      <c r="C160" s="678"/>
      <c r="D160" s="672"/>
      <c r="E160" s="675"/>
      <c r="F160" s="102" t="s">
        <v>8</v>
      </c>
      <c r="G160" s="204">
        <f>SUM(G156:G159)</f>
        <v>164.2</v>
      </c>
      <c r="H160" s="204">
        <f>SUM(H156:H159)</f>
        <v>205</v>
      </c>
      <c r="I160" s="204">
        <f>SUM(I156:I159)</f>
        <v>68.599999999999994</v>
      </c>
      <c r="J160" s="204">
        <f>SUM(J156:J159)</f>
        <v>215</v>
      </c>
      <c r="K160" s="204">
        <f>SUM(K156:K159)</f>
        <v>225</v>
      </c>
      <c r="L160" s="613"/>
      <c r="M160" s="614"/>
      <c r="N160" s="614"/>
      <c r="O160" s="615"/>
      <c r="P160" s="10"/>
      <c r="Q160" s="10"/>
    </row>
    <row r="161" spans="1:17" s="11" customFormat="1" ht="33" customHeight="1" x14ac:dyDescent="0.35">
      <c r="A161" s="173" t="s">
        <v>16</v>
      </c>
      <c r="B161" s="610" t="s">
        <v>11</v>
      </c>
      <c r="C161" s="174" t="s">
        <v>20</v>
      </c>
      <c r="D161" s="670" t="s">
        <v>207</v>
      </c>
      <c r="E161" s="673" t="s">
        <v>37</v>
      </c>
      <c r="F161" s="103" t="s">
        <v>12</v>
      </c>
      <c r="G161" s="135">
        <v>25.5</v>
      </c>
      <c r="H161" s="135">
        <v>50</v>
      </c>
      <c r="I161" s="314">
        <v>21.1</v>
      </c>
      <c r="J161" s="135">
        <v>55</v>
      </c>
      <c r="K161" s="135">
        <v>60</v>
      </c>
      <c r="L161" s="131" t="s">
        <v>160</v>
      </c>
      <c r="M161" s="141">
        <v>3</v>
      </c>
      <c r="N161" s="141">
        <v>3</v>
      </c>
      <c r="O161" s="141">
        <v>3</v>
      </c>
      <c r="P161" s="10"/>
      <c r="Q161" s="10"/>
    </row>
    <row r="162" spans="1:17" s="11" customFormat="1" ht="54.75" customHeight="1" x14ac:dyDescent="0.35">
      <c r="A162" s="175"/>
      <c r="B162" s="611"/>
      <c r="C162" s="174"/>
      <c r="D162" s="671"/>
      <c r="E162" s="674"/>
      <c r="F162" s="103" t="s">
        <v>18</v>
      </c>
      <c r="G162" s="135">
        <v>70</v>
      </c>
      <c r="H162" s="135">
        <v>45</v>
      </c>
      <c r="I162" s="134"/>
      <c r="J162" s="135">
        <v>80</v>
      </c>
      <c r="K162" s="135">
        <v>85</v>
      </c>
      <c r="L162" s="131" t="s">
        <v>163</v>
      </c>
      <c r="M162" s="141">
        <v>15.2</v>
      </c>
      <c r="N162" s="141">
        <v>15.5</v>
      </c>
      <c r="O162" s="141">
        <v>15.5</v>
      </c>
      <c r="P162" s="10"/>
      <c r="Q162" s="10"/>
    </row>
    <row r="163" spans="1:17" s="11" customFormat="1" ht="21" customHeight="1" x14ac:dyDescent="0.35">
      <c r="A163" s="175"/>
      <c r="B163" s="611"/>
      <c r="C163" s="174"/>
      <c r="D163" s="671"/>
      <c r="E163" s="674"/>
      <c r="F163" s="132"/>
      <c r="G163" s="103"/>
      <c r="H163" s="103"/>
      <c r="I163" s="128"/>
      <c r="J163" s="103"/>
      <c r="K163" s="103"/>
      <c r="L163" s="131" t="s">
        <v>127</v>
      </c>
      <c r="M163" s="141"/>
      <c r="N163" s="141"/>
      <c r="O163" s="141">
        <v>1</v>
      </c>
      <c r="P163" s="10"/>
      <c r="Q163" s="10"/>
    </row>
    <row r="164" spans="1:17" s="11" customFormat="1" ht="24.6" customHeight="1" x14ac:dyDescent="0.35">
      <c r="A164" s="176"/>
      <c r="B164" s="612"/>
      <c r="C164" s="174"/>
      <c r="D164" s="672"/>
      <c r="E164" s="675"/>
      <c r="F164" s="102" t="s">
        <v>8</v>
      </c>
      <c r="G164" s="204">
        <f>SUM(G161:G163)</f>
        <v>95.5</v>
      </c>
      <c r="H164" s="204">
        <f>SUM(H161:H163)</f>
        <v>95</v>
      </c>
      <c r="I164" s="204">
        <f>SUM(I161:I163)</f>
        <v>21.1</v>
      </c>
      <c r="J164" s="204">
        <f>SUM(J161:J163)</f>
        <v>135</v>
      </c>
      <c r="K164" s="204">
        <f>SUM(K161:K163)</f>
        <v>145</v>
      </c>
      <c r="L164" s="616"/>
      <c r="M164" s="617"/>
      <c r="N164" s="617"/>
      <c r="O164" s="618"/>
      <c r="P164" s="10"/>
      <c r="Q164" s="10"/>
    </row>
    <row r="165" spans="1:17" s="11" customFormat="1" ht="19.5" customHeight="1" x14ac:dyDescent="0.35">
      <c r="A165" s="173" t="s">
        <v>16</v>
      </c>
      <c r="B165" s="610" t="s">
        <v>11</v>
      </c>
      <c r="C165" s="676" t="s">
        <v>17</v>
      </c>
      <c r="D165" s="670" t="s">
        <v>166</v>
      </c>
      <c r="E165" s="673" t="s">
        <v>37</v>
      </c>
      <c r="F165" s="103" t="s">
        <v>12</v>
      </c>
      <c r="G165" s="137"/>
      <c r="H165" s="137"/>
      <c r="I165" s="136"/>
      <c r="J165" s="137"/>
      <c r="K165" s="137"/>
      <c r="L165" s="130"/>
      <c r="M165" s="143"/>
      <c r="N165" s="104"/>
      <c r="O165" s="104"/>
      <c r="P165" s="10"/>
      <c r="Q165" s="10"/>
    </row>
    <row r="166" spans="1:17" s="11" customFormat="1" ht="24.6" customHeight="1" x14ac:dyDescent="0.35">
      <c r="A166" s="175"/>
      <c r="B166" s="611"/>
      <c r="C166" s="677"/>
      <c r="D166" s="671"/>
      <c r="E166" s="674"/>
      <c r="F166" s="103" t="s">
        <v>18</v>
      </c>
      <c r="G166" s="135">
        <v>55</v>
      </c>
      <c r="H166" s="135">
        <v>60</v>
      </c>
      <c r="I166" s="134"/>
      <c r="J166" s="135">
        <v>63</v>
      </c>
      <c r="K166" s="135">
        <v>65</v>
      </c>
      <c r="L166" s="144" t="s">
        <v>171</v>
      </c>
      <c r="M166" s="145" t="s">
        <v>168</v>
      </c>
      <c r="N166" s="145" t="s">
        <v>169</v>
      </c>
      <c r="O166" s="145" t="s">
        <v>170</v>
      </c>
      <c r="P166" s="10"/>
      <c r="Q166" s="10"/>
    </row>
    <row r="167" spans="1:17" s="11" customFormat="1" ht="24.6" customHeight="1" x14ac:dyDescent="0.35">
      <c r="A167" s="176"/>
      <c r="B167" s="612"/>
      <c r="C167" s="678"/>
      <c r="D167" s="672"/>
      <c r="E167" s="675"/>
      <c r="F167" s="102" t="s">
        <v>8</v>
      </c>
      <c r="G167" s="204">
        <f>SUM(G165:G166)</f>
        <v>55</v>
      </c>
      <c r="H167" s="204">
        <f>SUM(H165:H166)</f>
        <v>60</v>
      </c>
      <c r="I167" s="204">
        <f>SUM(I165:I166)</f>
        <v>0</v>
      </c>
      <c r="J167" s="204">
        <f>SUM(J165:J166)</f>
        <v>63</v>
      </c>
      <c r="K167" s="204">
        <f>SUM(K165:K166)</f>
        <v>65</v>
      </c>
      <c r="L167" s="102"/>
      <c r="M167" s="616"/>
      <c r="N167" s="617"/>
      <c r="O167" s="618"/>
      <c r="P167" s="10"/>
      <c r="Q167" s="10"/>
    </row>
    <row r="168" spans="1:17" s="11" customFormat="1" ht="41.25" customHeight="1" x14ac:dyDescent="0.35">
      <c r="A168" s="173" t="s">
        <v>16</v>
      </c>
      <c r="B168" s="610" t="s">
        <v>11</v>
      </c>
      <c r="C168" s="676" t="s">
        <v>35</v>
      </c>
      <c r="D168" s="670" t="s">
        <v>208</v>
      </c>
      <c r="E168" s="673" t="s">
        <v>37</v>
      </c>
      <c r="F168" s="103" t="s">
        <v>12</v>
      </c>
      <c r="G168" s="135">
        <v>202.7</v>
      </c>
      <c r="H168" s="135">
        <v>220</v>
      </c>
      <c r="I168" s="319">
        <v>282.7</v>
      </c>
      <c r="J168" s="135">
        <v>230</v>
      </c>
      <c r="K168" s="135">
        <v>235</v>
      </c>
      <c r="L168" s="634" t="s">
        <v>161</v>
      </c>
      <c r="M168" s="659">
        <v>2</v>
      </c>
      <c r="N168" s="659">
        <v>2</v>
      </c>
      <c r="O168" s="659">
        <v>2</v>
      </c>
      <c r="P168" s="10"/>
      <c r="Q168" s="10"/>
    </row>
    <row r="169" spans="1:17" s="11" customFormat="1" ht="17.25" customHeight="1" x14ac:dyDescent="0.35">
      <c r="A169" s="175"/>
      <c r="B169" s="611"/>
      <c r="C169" s="677"/>
      <c r="D169" s="671"/>
      <c r="E169" s="674"/>
      <c r="F169" s="103" t="s">
        <v>18</v>
      </c>
      <c r="G169" s="135"/>
      <c r="H169" s="135">
        <v>250</v>
      </c>
      <c r="I169" s="136"/>
      <c r="J169" s="135">
        <v>300</v>
      </c>
      <c r="K169" s="135">
        <v>325</v>
      </c>
      <c r="L169" s="634"/>
      <c r="M169" s="659"/>
      <c r="N169" s="659"/>
      <c r="O169" s="659"/>
      <c r="P169" s="10"/>
      <c r="Q169" s="10"/>
    </row>
    <row r="170" spans="1:17" s="11" customFormat="1" ht="30.75" customHeight="1" x14ac:dyDescent="0.35">
      <c r="A170" s="175"/>
      <c r="B170" s="611"/>
      <c r="C170" s="677"/>
      <c r="D170" s="671"/>
      <c r="E170" s="674"/>
      <c r="F170" s="103"/>
      <c r="G170" s="135"/>
      <c r="H170" s="135"/>
      <c r="I170" s="136"/>
      <c r="J170" s="137"/>
      <c r="K170" s="137"/>
      <c r="L170" s="129" t="s">
        <v>128</v>
      </c>
      <c r="M170" s="138">
        <v>1</v>
      </c>
      <c r="N170" s="138">
        <v>1</v>
      </c>
      <c r="O170" s="138">
        <v>1</v>
      </c>
      <c r="P170" s="10"/>
      <c r="Q170" s="10"/>
    </row>
    <row r="171" spans="1:17" s="11" customFormat="1" ht="24.6" customHeight="1" x14ac:dyDescent="0.35">
      <c r="A171" s="176"/>
      <c r="B171" s="612"/>
      <c r="C171" s="678"/>
      <c r="D171" s="672"/>
      <c r="E171" s="675"/>
      <c r="F171" s="102" t="s">
        <v>8</v>
      </c>
      <c r="G171" s="204">
        <f>SUM(G168:G170)</f>
        <v>202.7</v>
      </c>
      <c r="H171" s="204">
        <f>SUM(H168:H170)</f>
        <v>470</v>
      </c>
      <c r="I171" s="204">
        <f>SUM(I168:I170)</f>
        <v>282.7</v>
      </c>
      <c r="J171" s="204">
        <f>SUM(J168:J170)</f>
        <v>530</v>
      </c>
      <c r="K171" s="204">
        <f>SUM(K168:K170)</f>
        <v>560</v>
      </c>
      <c r="L171" s="616"/>
      <c r="M171" s="617"/>
      <c r="N171" s="617"/>
      <c r="O171" s="618"/>
      <c r="P171" s="10"/>
      <c r="Q171" s="10"/>
    </row>
    <row r="172" spans="1:17" s="11" customFormat="1" ht="19.5" customHeight="1" x14ac:dyDescent="0.35">
      <c r="A172" s="177" t="s">
        <v>16</v>
      </c>
      <c r="B172" s="178" t="s">
        <v>156</v>
      </c>
      <c r="C172" s="179"/>
      <c r="D172" s="635" t="s">
        <v>158</v>
      </c>
      <c r="E172" s="635"/>
      <c r="F172" s="636"/>
      <c r="G172" s="180">
        <f>G160+G164+G167+G171</f>
        <v>517.4</v>
      </c>
      <c r="H172" s="180">
        <f>H160+H164+H167+H171</f>
        <v>830</v>
      </c>
      <c r="I172" s="180">
        <f>I160+I164+I167+I171</f>
        <v>372.4</v>
      </c>
      <c r="J172" s="180">
        <f>J160+J164+J167+J171</f>
        <v>943</v>
      </c>
      <c r="K172" s="180">
        <f>K160+K164+K167+K171</f>
        <v>995</v>
      </c>
      <c r="L172" s="629"/>
      <c r="M172" s="629"/>
      <c r="N172" s="629"/>
      <c r="O172" s="629"/>
      <c r="P172" s="10"/>
      <c r="Q172" s="10"/>
    </row>
    <row r="173" spans="1:17" s="11" customFormat="1" ht="19.5" customHeight="1" x14ac:dyDescent="0.35">
      <c r="A173" s="181" t="s">
        <v>157</v>
      </c>
      <c r="B173" s="206"/>
      <c r="C173" s="206"/>
      <c r="D173" s="206"/>
      <c r="E173" s="206"/>
      <c r="F173" s="206"/>
      <c r="G173" s="216">
        <f>+G172</f>
        <v>517.4</v>
      </c>
      <c r="H173" s="216">
        <f>+H172</f>
        <v>830</v>
      </c>
      <c r="I173" s="216">
        <f>+I172</f>
        <v>372.4</v>
      </c>
      <c r="J173" s="216">
        <f>+J172</f>
        <v>943</v>
      </c>
      <c r="K173" s="216">
        <f>+K172</f>
        <v>995</v>
      </c>
      <c r="L173" s="637"/>
      <c r="M173" s="638"/>
      <c r="N173" s="638"/>
      <c r="O173" s="639"/>
      <c r="P173" s="10"/>
      <c r="Q173" s="10"/>
    </row>
    <row r="174" spans="1:17" s="11" customFormat="1" ht="20.25" customHeight="1" x14ac:dyDescent="0.35">
      <c r="A174" s="630" t="s">
        <v>42</v>
      </c>
      <c r="B174" s="631"/>
      <c r="C174" s="631"/>
      <c r="D174" s="631"/>
      <c r="E174" s="631"/>
      <c r="F174" s="632"/>
      <c r="G174" s="57">
        <f>+G69+G116+G153+G173</f>
        <v>5158.5000000000009</v>
      </c>
      <c r="H174" s="57">
        <f>+H69+H116+H153+H173</f>
        <v>7310.8</v>
      </c>
      <c r="I174" s="57">
        <f>+I69+I116+I153+I173</f>
        <v>6257.9999999999982</v>
      </c>
      <c r="J174" s="57">
        <f>+J69+J116+J153+J173</f>
        <v>7068.8000000000011</v>
      </c>
      <c r="K174" s="57">
        <f>+K69+K116+K153+K173</f>
        <v>6420</v>
      </c>
      <c r="L174" s="633"/>
      <c r="M174" s="633"/>
      <c r="N174" s="633"/>
      <c r="O174" s="633"/>
      <c r="P174" s="10"/>
      <c r="Q174" s="10"/>
    </row>
    <row r="175" spans="1:17" s="11" customFormat="1" ht="20.25" hidden="1" customHeight="1" x14ac:dyDescent="0.35">
      <c r="A175" s="7"/>
      <c r="B175" s="7"/>
      <c r="C175" s="7"/>
      <c r="D175" s="7"/>
      <c r="E175" s="8"/>
      <c r="F175" s="8"/>
      <c r="G175" s="7"/>
      <c r="H175" s="7"/>
      <c r="I175" s="7"/>
      <c r="J175" s="7"/>
      <c r="K175" s="7"/>
      <c r="L175" s="7"/>
      <c r="M175" s="7"/>
      <c r="N175" s="7"/>
      <c r="O175" s="22"/>
      <c r="P175" s="10"/>
      <c r="Q175" s="10"/>
    </row>
    <row r="176" spans="1:17" ht="24.75" hidden="1" customHeight="1" x14ac:dyDescent="0.2">
      <c r="F176" s="182" t="s">
        <v>12</v>
      </c>
      <c r="G176" s="183">
        <f>SUM(G17+G22+G25+G30+G35+G41+G48+G50+G55+G66+G72+G76+G80+G85+G88+G93+G96+G99+G103+G108+G119+G122+G127+G130+G133+G136+G139+G141+G146+G149+G156+G161+G165+G168)</f>
        <v>4036.6000000000004</v>
      </c>
      <c r="H176" s="183">
        <f>SUM(H17+H22+H25+H30+H35+H41+H48+H50+H55+H66+H72+H76+H80+H85+H88+H93+H96+H99+H103+H108+H119+H122+H127+H130+H133+H136+H139+H141+H146+H149+H156+H161+H165+H168)</f>
        <v>4570.5</v>
      </c>
      <c r="I176" s="183">
        <f>SUM(I17+I22+I25+I30+I35+I41+I48+I50+I55+I66+I72+I76+I80+I85+I88+I93+I96+I99+I103+I108+I119+I122+I127+I130+I133+I136+I139+I141+I146+I149+I156+I161+I165+I168)</f>
        <v>4444.3</v>
      </c>
      <c r="J176" s="183">
        <f>SUM(J17+J22+J25+J30+J35+J41+J48+J50+J55+J66+J72+J76+J80+J85+J88+J93+J96+J99+J103+J108+J119+J122+J127+J130+J133+J136+J139+J141+J146+J149+J156+J161+J165+J168)</f>
        <v>5305.2000000000007</v>
      </c>
      <c r="K176" s="183">
        <f>SUM(K17+K22+K25+K30+K35+K41+K48+K50+K55+K66+K72+K76+K80+K85+K88+K93+K96+K99+K103+K108+K119+K122+K127+K130+K133+K136+K139+K141+K146+K149+K156+K161+K165+K168)</f>
        <v>4621</v>
      </c>
    </row>
    <row r="177" spans="1:25" ht="24.75" hidden="1" customHeight="1" x14ac:dyDescent="0.2">
      <c r="F177" s="296" t="s">
        <v>250</v>
      </c>
      <c r="G177" s="183">
        <f>SUM(G28+G81+G57+G109)</f>
        <v>0</v>
      </c>
      <c r="H177" s="183">
        <f t="shared" ref="H177:K177" si="2">SUM(H28+H81+H57+H109)</f>
        <v>835.7</v>
      </c>
      <c r="I177" s="183">
        <f t="shared" si="2"/>
        <v>845.7</v>
      </c>
      <c r="J177" s="183">
        <f t="shared" si="2"/>
        <v>0</v>
      </c>
      <c r="K177" s="183">
        <f t="shared" si="2"/>
        <v>0</v>
      </c>
    </row>
    <row r="178" spans="1:25" ht="29.25" hidden="1" customHeight="1" x14ac:dyDescent="0.2">
      <c r="F178" s="288" t="s">
        <v>25</v>
      </c>
      <c r="G178" s="289">
        <f>SUM(G59)</f>
        <v>398.4</v>
      </c>
      <c r="H178" s="289">
        <f>SUM(H59)</f>
        <v>421.2</v>
      </c>
      <c r="I178" s="289">
        <f>SUM(I59)</f>
        <v>421.2</v>
      </c>
      <c r="J178" s="289">
        <f>SUM(J59)</f>
        <v>386.5</v>
      </c>
      <c r="K178" s="289">
        <f>SUM(K59)</f>
        <v>400.9</v>
      </c>
    </row>
    <row r="179" spans="1:25" ht="35.25" hidden="1" customHeight="1" x14ac:dyDescent="0.2">
      <c r="F179" s="290" t="s">
        <v>248</v>
      </c>
      <c r="G179" s="289">
        <f>SUM(G63)</f>
        <v>113.5</v>
      </c>
      <c r="H179" s="289">
        <f>SUM(H63)</f>
        <v>110</v>
      </c>
      <c r="I179" s="289">
        <f>SUM(I63)</f>
        <v>113.5</v>
      </c>
      <c r="J179" s="289">
        <f>SUM(J63)</f>
        <v>110</v>
      </c>
      <c r="K179" s="289">
        <f>SUM(K63)</f>
        <v>115</v>
      </c>
    </row>
    <row r="180" spans="1:25" ht="27" hidden="1" customHeight="1" x14ac:dyDescent="0.2">
      <c r="F180" s="288" t="s">
        <v>264</v>
      </c>
      <c r="G180" s="289">
        <f>SUM(G61)</f>
        <v>31.4</v>
      </c>
      <c r="H180" s="289">
        <f t="shared" ref="H180:K180" si="3">SUM(H61)</f>
        <v>45.2</v>
      </c>
      <c r="I180" s="289">
        <f t="shared" si="3"/>
        <v>45.2</v>
      </c>
      <c r="J180" s="289">
        <f t="shared" si="3"/>
        <v>0</v>
      </c>
      <c r="K180" s="289">
        <f t="shared" si="3"/>
        <v>0</v>
      </c>
    </row>
    <row r="181" spans="1:25" ht="34.5" hidden="1" customHeight="1" x14ac:dyDescent="0.2">
      <c r="F181" s="288" t="s">
        <v>241</v>
      </c>
      <c r="G181" s="289">
        <f>G60</f>
        <v>10.7</v>
      </c>
      <c r="H181" s="289">
        <f>H60</f>
        <v>32.200000000000003</v>
      </c>
      <c r="I181" s="289">
        <f>I60</f>
        <v>32.200000000000003</v>
      </c>
      <c r="J181" s="289">
        <f>J60</f>
        <v>0</v>
      </c>
      <c r="K181" s="289">
        <f>K60</f>
        <v>0</v>
      </c>
    </row>
    <row r="182" spans="1:25" ht="34.5" hidden="1" customHeight="1" x14ac:dyDescent="0.2">
      <c r="F182" s="288" t="s">
        <v>18</v>
      </c>
      <c r="G182" s="289">
        <f>SUM(G18+G31+G36+G44+G73+G78+G82+G86+G89+G94+G97+S119+G100+G104+G110+G112+G120+G123+G128+G131+G134+G137+G142+G147+G150+G157+G162+G166+G169)</f>
        <v>567.90000000000009</v>
      </c>
      <c r="H182" s="289">
        <f t="shared" ref="H182:K182" si="4">SUM(H18+H31+H36+H44+H73+H78+H82+H86+H89+H94+H97+T119+H100+H104+H110+H112+H120+H123+H128+H131+H134+H137+H142+H147+H150+H157+H162+H166+H169)</f>
        <v>1296</v>
      </c>
      <c r="I182" s="289">
        <f t="shared" si="4"/>
        <v>355.9</v>
      </c>
      <c r="J182" s="289">
        <f t="shared" si="4"/>
        <v>1267.0999999999999</v>
      </c>
      <c r="K182" s="289">
        <f t="shared" si="4"/>
        <v>1283.0999999999999</v>
      </c>
    </row>
    <row r="183" spans="1:25" ht="21" hidden="1" customHeight="1" x14ac:dyDescent="0.2">
      <c r="F183" s="185" t="s">
        <v>67</v>
      </c>
      <c r="G183" s="184">
        <f>SUM(G176:G182)</f>
        <v>5158.5</v>
      </c>
      <c r="H183" s="184">
        <f t="shared" ref="H183:K183" si="5">SUM(H176:H182)</f>
        <v>7310.7999999999993</v>
      </c>
      <c r="I183" s="184">
        <f t="shared" si="5"/>
        <v>6257.9999999999991</v>
      </c>
      <c r="J183" s="184">
        <f t="shared" si="5"/>
        <v>7068.8000000000011</v>
      </c>
      <c r="K183" s="184">
        <f t="shared" si="5"/>
        <v>6420</v>
      </c>
    </row>
    <row r="184" spans="1:25" s="223" customFormat="1" ht="19.5" customHeight="1" x14ac:dyDescent="0.25">
      <c r="A184" s="217"/>
      <c r="B184" s="217"/>
      <c r="C184" s="217"/>
      <c r="D184" s="690" t="s">
        <v>239</v>
      </c>
      <c r="E184" s="691"/>
      <c r="F184" s="691"/>
      <c r="G184" s="691"/>
      <c r="H184" s="691"/>
      <c r="I184" s="691"/>
      <c r="J184" s="691"/>
      <c r="K184" s="218"/>
      <c r="L184" s="219"/>
      <c r="M184" s="219"/>
      <c r="N184" s="219"/>
      <c r="O184" s="219"/>
      <c r="P184" s="220"/>
      <c r="Q184" s="221"/>
      <c r="R184" s="222"/>
      <c r="S184" s="222"/>
      <c r="T184" s="222"/>
      <c r="U184" s="222"/>
      <c r="V184" s="222"/>
      <c r="W184" s="222"/>
      <c r="X184" s="222"/>
      <c r="Y184" s="222"/>
    </row>
    <row r="185" spans="1:25" ht="15" customHeight="1" x14ac:dyDescent="0.2">
      <c r="K185" s="293" t="s">
        <v>240</v>
      </c>
    </row>
    <row r="186" spans="1:25" ht="66" customHeight="1" x14ac:dyDescent="0.2">
      <c r="A186" s="682" t="s">
        <v>43</v>
      </c>
      <c r="B186" s="683"/>
      <c r="C186" s="683"/>
      <c r="D186" s="683"/>
      <c r="E186" s="683"/>
      <c r="F186" s="237"/>
      <c r="G186" s="269" t="s">
        <v>172</v>
      </c>
      <c r="H186" s="269" t="s">
        <v>181</v>
      </c>
      <c r="I186" s="267" t="s">
        <v>57</v>
      </c>
      <c r="J186" s="267" t="s">
        <v>243</v>
      </c>
      <c r="K186" s="267" t="s">
        <v>244</v>
      </c>
      <c r="L186" s="219"/>
      <c r="M186" s="219"/>
      <c r="N186" s="219"/>
      <c r="O186" s="219"/>
      <c r="P186" s="220"/>
      <c r="Q186" s="221"/>
      <c r="R186" s="222"/>
      <c r="S186" s="222"/>
      <c r="T186" s="222"/>
      <c r="U186" s="219"/>
    </row>
    <row r="187" spans="1:25" ht="22.5" customHeight="1" x14ac:dyDescent="0.2">
      <c r="A187" s="238" t="s">
        <v>44</v>
      </c>
      <c r="B187" s="654" t="s">
        <v>182</v>
      </c>
      <c r="C187" s="654"/>
      <c r="D187" s="654"/>
      <c r="E187" s="654"/>
      <c r="F187" s="239"/>
      <c r="G187" s="268">
        <f>SUM(G188:G198)</f>
        <v>4590.5999999999995</v>
      </c>
      <c r="H187" s="268">
        <f>SUM(H188:H198)</f>
        <v>6014.7999999999993</v>
      </c>
      <c r="I187" s="270">
        <f>SUM(I188:I198)</f>
        <v>5902.0999999999995</v>
      </c>
      <c r="J187" s="270">
        <f t="shared" ref="J187:K187" si="6">SUM(J188:J198)</f>
        <v>5801.7000000000007</v>
      </c>
      <c r="K187" s="270">
        <f t="shared" si="6"/>
        <v>5136.8999999999996</v>
      </c>
      <c r="L187" s="219"/>
      <c r="M187" s="219"/>
      <c r="N187" s="219"/>
      <c r="O187" s="219"/>
      <c r="P187" s="220"/>
      <c r="Q187" s="221"/>
      <c r="R187" s="222"/>
      <c r="S187" s="222"/>
      <c r="T187" s="222"/>
      <c r="U187" s="219"/>
    </row>
    <row r="188" spans="1:25" ht="18.75" customHeight="1" x14ac:dyDescent="0.2">
      <c r="A188" s="240" t="s">
        <v>45</v>
      </c>
      <c r="B188" s="646" t="s">
        <v>46</v>
      </c>
      <c r="C188" s="647"/>
      <c r="D188" s="647"/>
      <c r="E188" s="647"/>
      <c r="F188" s="657"/>
      <c r="G188" s="271">
        <f>G176</f>
        <v>4036.6000000000004</v>
      </c>
      <c r="H188" s="271">
        <f>H176</f>
        <v>4570.5</v>
      </c>
      <c r="I188" s="355">
        <f>I176</f>
        <v>4444.3</v>
      </c>
      <c r="J188" s="272">
        <f>J176</f>
        <v>5305.2000000000007</v>
      </c>
      <c r="K188" s="272">
        <f>K176</f>
        <v>4621</v>
      </c>
      <c r="L188" s="219"/>
      <c r="M188" s="219"/>
      <c r="N188" s="219"/>
      <c r="O188" s="219"/>
      <c r="P188" s="220"/>
      <c r="Q188" s="221"/>
      <c r="R188" s="222"/>
      <c r="S188" s="222"/>
      <c r="T188" s="222"/>
      <c r="U188" s="219"/>
    </row>
    <row r="189" spans="1:25" ht="16.5" customHeight="1" x14ac:dyDescent="0.2">
      <c r="A189" s="241" t="s">
        <v>47</v>
      </c>
      <c r="B189" s="646" t="s">
        <v>183</v>
      </c>
      <c r="C189" s="647"/>
      <c r="D189" s="647"/>
      <c r="E189" s="647"/>
      <c r="F189" s="294"/>
      <c r="G189" s="273"/>
      <c r="H189" s="273"/>
      <c r="I189" s="356"/>
      <c r="J189" s="274"/>
      <c r="K189" s="274"/>
      <c r="L189" s="219"/>
      <c r="M189" s="219"/>
      <c r="N189" s="219"/>
      <c r="O189" s="219"/>
      <c r="P189" s="220"/>
      <c r="Q189" s="221"/>
      <c r="R189" s="222"/>
      <c r="S189" s="222"/>
      <c r="T189" s="222"/>
      <c r="U189" s="219"/>
    </row>
    <row r="190" spans="1:25" ht="18.75" customHeight="1" x14ac:dyDescent="0.2">
      <c r="A190" s="241" t="s">
        <v>48</v>
      </c>
      <c r="B190" s="646" t="s">
        <v>60</v>
      </c>
      <c r="C190" s="647"/>
      <c r="D190" s="647"/>
      <c r="E190" s="647"/>
      <c r="F190" s="294"/>
      <c r="G190" s="271">
        <f>G57+G81+G109+G177</f>
        <v>0</v>
      </c>
      <c r="H190" s="271">
        <f>H177</f>
        <v>835.7</v>
      </c>
      <c r="I190" s="357">
        <f>I177</f>
        <v>845.7</v>
      </c>
      <c r="J190" s="271">
        <f>J177</f>
        <v>0</v>
      </c>
      <c r="K190" s="272">
        <f>K177</f>
        <v>0</v>
      </c>
      <c r="L190" s="219"/>
      <c r="M190" s="219"/>
      <c r="N190" s="219"/>
      <c r="O190" s="219"/>
      <c r="P190" s="220"/>
      <c r="Q190" s="221"/>
      <c r="R190" s="222"/>
      <c r="S190" s="222"/>
      <c r="T190" s="222"/>
      <c r="U190" s="219"/>
    </row>
    <row r="191" spans="1:25" ht="21.75" customHeight="1" x14ac:dyDescent="0.2">
      <c r="A191" s="241" t="s">
        <v>49</v>
      </c>
      <c r="B191" s="646" t="s">
        <v>184</v>
      </c>
      <c r="C191" s="647"/>
      <c r="D191" s="647"/>
      <c r="E191" s="647"/>
      <c r="F191" s="294"/>
      <c r="G191" s="271">
        <f>G179</f>
        <v>113.5</v>
      </c>
      <c r="H191" s="271">
        <f>H179</f>
        <v>110</v>
      </c>
      <c r="I191" s="355">
        <f>I179</f>
        <v>113.5</v>
      </c>
      <c r="J191" s="272">
        <f>J179</f>
        <v>110</v>
      </c>
      <c r="K191" s="272">
        <f>K179</f>
        <v>115</v>
      </c>
      <c r="L191" s="219"/>
      <c r="M191" s="219"/>
      <c r="N191" s="219"/>
      <c r="O191" s="219"/>
      <c r="P191" s="220"/>
      <c r="Q191" s="221"/>
      <c r="R191" s="222"/>
      <c r="S191" s="222"/>
      <c r="T191" s="222"/>
      <c r="U191" s="219"/>
    </row>
    <row r="192" spans="1:25" ht="22.5" customHeight="1" x14ac:dyDescent="0.2">
      <c r="A192" s="241" t="s">
        <v>50</v>
      </c>
      <c r="B192" s="655" t="s">
        <v>62</v>
      </c>
      <c r="C192" s="656"/>
      <c r="D192" s="656"/>
      <c r="E192" s="656"/>
      <c r="F192" s="658"/>
      <c r="G192" s="271"/>
      <c r="H192" s="271"/>
      <c r="I192" s="355"/>
      <c r="J192" s="272"/>
      <c r="K192" s="272"/>
      <c r="L192" s="219"/>
      <c r="M192" s="219"/>
      <c r="N192" s="219"/>
      <c r="O192" s="219"/>
      <c r="P192" s="220"/>
      <c r="Q192" s="221"/>
      <c r="R192" s="222"/>
      <c r="S192" s="222"/>
      <c r="T192" s="222"/>
      <c r="U192" s="219"/>
    </row>
    <row r="193" spans="1:21" ht="19.5" customHeight="1" x14ac:dyDescent="0.2">
      <c r="A193" s="241" t="s">
        <v>51</v>
      </c>
      <c r="B193" s="646" t="s">
        <v>61</v>
      </c>
      <c r="C193" s="647"/>
      <c r="D193" s="647"/>
      <c r="E193" s="647"/>
      <c r="F193" s="294"/>
      <c r="G193" s="271">
        <f>G180</f>
        <v>31.4</v>
      </c>
      <c r="H193" s="271">
        <f t="shared" ref="H193:K193" si="7">H180</f>
        <v>45.2</v>
      </c>
      <c r="I193" s="357">
        <f t="shared" si="7"/>
        <v>45.2</v>
      </c>
      <c r="J193" s="271">
        <f t="shared" si="7"/>
        <v>0</v>
      </c>
      <c r="K193" s="272">
        <f t="shared" si="7"/>
        <v>0</v>
      </c>
      <c r="L193" s="219"/>
      <c r="M193" s="219"/>
      <c r="N193" s="219"/>
      <c r="O193" s="219"/>
      <c r="P193" s="220"/>
      <c r="Q193" s="221"/>
      <c r="R193" s="222"/>
      <c r="S193" s="222"/>
      <c r="T193" s="222"/>
      <c r="U193" s="219"/>
    </row>
    <row r="194" spans="1:21" ht="20.25" customHeight="1" x14ac:dyDescent="0.2">
      <c r="A194" s="241" t="s">
        <v>52</v>
      </c>
      <c r="B194" s="655" t="s">
        <v>185</v>
      </c>
      <c r="C194" s="656"/>
      <c r="D194" s="656"/>
      <c r="E194" s="656"/>
      <c r="F194" s="294"/>
      <c r="G194" s="273"/>
      <c r="H194" s="273"/>
      <c r="I194" s="356"/>
      <c r="J194" s="274"/>
      <c r="K194" s="274"/>
      <c r="L194" s="219"/>
      <c r="M194" s="219"/>
      <c r="N194" s="219"/>
      <c r="O194" s="219"/>
      <c r="P194" s="220"/>
      <c r="Q194" s="221"/>
      <c r="R194" s="222"/>
      <c r="S194" s="222"/>
      <c r="T194" s="222"/>
      <c r="U194" s="219"/>
    </row>
    <row r="195" spans="1:21" ht="18.75" customHeight="1" x14ac:dyDescent="0.2">
      <c r="A195" s="241" t="s">
        <v>53</v>
      </c>
      <c r="B195" s="646" t="s">
        <v>186</v>
      </c>
      <c r="C195" s="647"/>
      <c r="D195" s="647"/>
      <c r="E195" s="647"/>
      <c r="F195" s="294"/>
      <c r="G195" s="273"/>
      <c r="H195" s="273"/>
      <c r="I195" s="356"/>
      <c r="J195" s="274"/>
      <c r="K195" s="274"/>
      <c r="L195" s="219"/>
      <c r="M195" s="219"/>
      <c r="N195" s="219"/>
      <c r="O195" s="219"/>
      <c r="P195" s="220"/>
      <c r="Q195" s="221"/>
      <c r="R195" s="222"/>
      <c r="S195" s="222"/>
      <c r="T195" s="222"/>
      <c r="U195" s="219"/>
    </row>
    <row r="196" spans="1:21" ht="18.75" customHeight="1" x14ac:dyDescent="0.2">
      <c r="A196" s="241" t="s">
        <v>187</v>
      </c>
      <c r="B196" s="646" t="s">
        <v>188</v>
      </c>
      <c r="C196" s="647"/>
      <c r="D196" s="647"/>
      <c r="E196" s="647"/>
      <c r="F196" s="294"/>
      <c r="G196" s="271"/>
      <c r="H196" s="271"/>
      <c r="I196" s="355"/>
      <c r="J196" s="272"/>
      <c r="K196" s="272"/>
      <c r="L196" s="219"/>
      <c r="M196" s="219"/>
      <c r="N196" s="219"/>
      <c r="O196" s="219"/>
      <c r="P196" s="220"/>
      <c r="Q196" s="221"/>
      <c r="R196" s="222"/>
      <c r="S196" s="222"/>
      <c r="T196" s="222"/>
      <c r="U196" s="219"/>
    </row>
    <row r="197" spans="1:21" ht="20.25" customHeight="1" x14ac:dyDescent="0.2">
      <c r="A197" s="241" t="s">
        <v>189</v>
      </c>
      <c r="B197" s="646" t="s">
        <v>63</v>
      </c>
      <c r="C197" s="647"/>
      <c r="D197" s="647"/>
      <c r="E197" s="647"/>
      <c r="F197" s="294"/>
      <c r="G197" s="271">
        <f>G178</f>
        <v>398.4</v>
      </c>
      <c r="H197" s="271">
        <f>H178</f>
        <v>421.2</v>
      </c>
      <c r="I197" s="355">
        <f>I178</f>
        <v>421.2</v>
      </c>
      <c r="J197" s="272">
        <f>J178</f>
        <v>386.5</v>
      </c>
      <c r="K197" s="272">
        <f>K178</f>
        <v>400.9</v>
      </c>
      <c r="L197" s="219"/>
      <c r="M197" s="219"/>
      <c r="N197" s="219"/>
      <c r="O197" s="219"/>
      <c r="P197" s="220"/>
      <c r="Q197" s="221"/>
      <c r="R197" s="222"/>
      <c r="S197" s="222"/>
      <c r="T197" s="222"/>
      <c r="U197" s="219"/>
    </row>
    <row r="198" spans="1:21" ht="21" customHeight="1" x14ac:dyDescent="0.2">
      <c r="A198" s="241" t="s">
        <v>65</v>
      </c>
      <c r="B198" s="650" t="s">
        <v>64</v>
      </c>
      <c r="C198" s="651"/>
      <c r="D198" s="651"/>
      <c r="E198" s="651"/>
      <c r="F198" s="294"/>
      <c r="G198" s="272">
        <f>G181</f>
        <v>10.7</v>
      </c>
      <c r="H198" s="272">
        <f>H181</f>
        <v>32.200000000000003</v>
      </c>
      <c r="I198" s="355">
        <f>I181</f>
        <v>32.200000000000003</v>
      </c>
      <c r="J198" s="272">
        <f>J181</f>
        <v>0</v>
      </c>
      <c r="K198" s="272">
        <f>K181</f>
        <v>0</v>
      </c>
      <c r="L198" s="219"/>
      <c r="M198" s="219"/>
      <c r="N198" s="219"/>
      <c r="O198" s="219"/>
      <c r="P198" s="220"/>
      <c r="Q198" s="221"/>
      <c r="R198" s="222"/>
      <c r="S198" s="222"/>
      <c r="T198" s="222"/>
      <c r="U198" s="219"/>
    </row>
    <row r="199" spans="1:21" ht="28.5" customHeight="1" x14ac:dyDescent="0.2">
      <c r="A199" s="242" t="s">
        <v>54</v>
      </c>
      <c r="B199" s="652" t="s">
        <v>66</v>
      </c>
      <c r="C199" s="653"/>
      <c r="D199" s="653"/>
      <c r="E199" s="653"/>
      <c r="F199" s="243"/>
      <c r="G199" s="268">
        <f>G182</f>
        <v>567.90000000000009</v>
      </c>
      <c r="H199" s="268">
        <f t="shared" ref="H199:K199" si="8">H182</f>
        <v>1296</v>
      </c>
      <c r="I199" s="268">
        <f t="shared" si="8"/>
        <v>355.9</v>
      </c>
      <c r="J199" s="268">
        <f t="shared" si="8"/>
        <v>1267.0999999999999</v>
      </c>
      <c r="K199" s="270">
        <f t="shared" si="8"/>
        <v>1283.0999999999999</v>
      </c>
      <c r="L199" s="219"/>
      <c r="M199" s="219"/>
      <c r="N199" s="219"/>
      <c r="O199" s="219"/>
      <c r="P199" s="220"/>
      <c r="Q199" s="221"/>
      <c r="R199" s="222"/>
      <c r="S199" s="222"/>
      <c r="T199" s="222"/>
      <c r="U199" s="219"/>
    </row>
    <row r="200" spans="1:21" ht="26.25" customHeight="1" x14ac:dyDescent="0.2">
      <c r="A200" s="648" t="s">
        <v>245</v>
      </c>
      <c r="B200" s="649"/>
      <c r="C200" s="649"/>
      <c r="D200" s="649"/>
      <c r="E200" s="649"/>
      <c r="F200" s="244"/>
      <c r="G200" s="275">
        <f>SUM(G187+G199)</f>
        <v>5158.5</v>
      </c>
      <c r="H200" s="275">
        <f>SUM(H187+H199)</f>
        <v>7310.7999999999993</v>
      </c>
      <c r="I200" s="276">
        <f>SUM(I187+I199)</f>
        <v>6257.9999999999991</v>
      </c>
      <c r="J200" s="276">
        <f t="shared" ref="J200:K200" si="9">SUM(J187+J199)</f>
        <v>7068.8000000000011</v>
      </c>
      <c r="K200" s="276">
        <f t="shared" si="9"/>
        <v>6420</v>
      </c>
      <c r="L200" s="219"/>
      <c r="M200" s="219"/>
      <c r="N200" s="219"/>
      <c r="O200" s="219"/>
      <c r="P200" s="220"/>
      <c r="Q200" s="221"/>
      <c r="R200" s="222"/>
      <c r="S200" s="222"/>
      <c r="T200" s="222"/>
      <c r="U200" s="219"/>
    </row>
    <row r="201" spans="1:21" ht="15" x14ac:dyDescent="0.2">
      <c r="L201" s="219"/>
      <c r="M201" s="219"/>
      <c r="N201" s="219"/>
      <c r="O201" s="219"/>
      <c r="P201" s="220"/>
      <c r="Q201" s="221"/>
      <c r="R201" s="222"/>
      <c r="S201" s="222"/>
      <c r="T201" s="222"/>
      <c r="U201" s="219"/>
    </row>
    <row r="202" spans="1:21" ht="15" x14ac:dyDescent="0.2">
      <c r="L202" s="219"/>
      <c r="M202" s="219"/>
      <c r="N202" s="219"/>
      <c r="O202" s="219"/>
      <c r="P202" s="220"/>
      <c r="Q202" s="221"/>
      <c r="R202" s="222"/>
      <c r="S202" s="222"/>
      <c r="T202" s="222"/>
      <c r="U202" s="219"/>
    </row>
    <row r="203" spans="1:21" ht="15" x14ac:dyDescent="0.2">
      <c r="L203" s="219"/>
      <c r="M203" s="219"/>
      <c r="N203" s="219"/>
      <c r="O203" s="219"/>
      <c r="P203" s="220"/>
      <c r="Q203" s="221"/>
      <c r="R203" s="222"/>
      <c r="S203" s="222"/>
      <c r="T203" s="222"/>
      <c r="U203" s="219"/>
    </row>
    <row r="204" spans="1:21" ht="12.75" x14ac:dyDescent="0.2">
      <c r="A204"/>
      <c r="B204"/>
      <c r="C204"/>
      <c r="D204"/>
      <c r="E204"/>
      <c r="F204"/>
      <c r="G204"/>
      <c r="H204"/>
      <c r="I204"/>
      <c r="J204"/>
      <c r="K204"/>
      <c r="L204" s="219"/>
      <c r="M204" s="219"/>
      <c r="N204" s="219"/>
      <c r="O204" s="219"/>
      <c r="P204" s="220"/>
      <c r="Q204" s="221"/>
      <c r="R204" s="222"/>
      <c r="S204" s="222"/>
      <c r="T204" s="222"/>
      <c r="U204" s="219"/>
    </row>
    <row r="205" spans="1:21" ht="12.75" x14ac:dyDescent="0.2">
      <c r="A205"/>
      <c r="B205"/>
      <c r="C205"/>
      <c r="D205"/>
      <c r="E205"/>
      <c r="F205"/>
      <c r="G205"/>
      <c r="H205"/>
      <c r="I205"/>
      <c r="J205"/>
      <c r="K205"/>
      <c r="L205" s="219"/>
      <c r="M205" s="219"/>
      <c r="N205" s="219"/>
      <c r="O205" s="219"/>
      <c r="P205" s="220"/>
      <c r="Q205" s="221"/>
      <c r="R205" s="222"/>
      <c r="S205" s="222"/>
      <c r="T205" s="222"/>
      <c r="U205" s="219"/>
    </row>
    <row r="206" spans="1:21" ht="12.75" x14ac:dyDescent="0.2">
      <c r="A206"/>
      <c r="B206"/>
      <c r="C206"/>
      <c r="D206"/>
      <c r="E206"/>
      <c r="F206"/>
      <c r="G206"/>
      <c r="H206"/>
      <c r="I206"/>
      <c r="J206"/>
      <c r="K206"/>
      <c r="L206" s="219"/>
      <c r="M206" s="219"/>
      <c r="N206" s="219"/>
      <c r="O206" s="219"/>
      <c r="P206" s="220"/>
      <c r="Q206" s="221"/>
      <c r="R206" s="222"/>
      <c r="S206" s="222"/>
      <c r="T206" s="222"/>
      <c r="U206" s="219"/>
    </row>
  </sheetData>
  <sheetProtection selectLockedCells="1" selectUnlockedCells="1"/>
  <mergeCells count="405">
    <mergeCell ref="L1:O1"/>
    <mergeCell ref="L2:O2"/>
    <mergeCell ref="L3:O3"/>
    <mergeCell ref="L4:O4"/>
    <mergeCell ref="L5:O5"/>
    <mergeCell ref="P28:R28"/>
    <mergeCell ref="I57:I58"/>
    <mergeCell ref="J57:J58"/>
    <mergeCell ref="K57:K58"/>
    <mergeCell ref="J55:J56"/>
    <mergeCell ref="K55:K56"/>
    <mergeCell ref="I55:I56"/>
    <mergeCell ref="K22:K23"/>
    <mergeCell ref="J25:J27"/>
    <mergeCell ref="I25:I27"/>
    <mergeCell ref="A186:E186"/>
    <mergeCell ref="E161:E164"/>
    <mergeCell ref="E168:E171"/>
    <mergeCell ref="E156:E160"/>
    <mergeCell ref="D168:D171"/>
    <mergeCell ref="A130:A132"/>
    <mergeCell ref="C141:C143"/>
    <mergeCell ref="E139:E140"/>
    <mergeCell ref="D141:D143"/>
    <mergeCell ref="E141:E143"/>
    <mergeCell ref="A156:A160"/>
    <mergeCell ref="B161:B164"/>
    <mergeCell ref="B149:B151"/>
    <mergeCell ref="B130:B132"/>
    <mergeCell ref="A146:A148"/>
    <mergeCell ref="B146:B148"/>
    <mergeCell ref="B136:B138"/>
    <mergeCell ref="B165:B167"/>
    <mergeCell ref="D165:D167"/>
    <mergeCell ref="B156:B160"/>
    <mergeCell ref="D184:J184"/>
    <mergeCell ref="N168:N169"/>
    <mergeCell ref="M140:O140"/>
    <mergeCell ref="D139:D140"/>
    <mergeCell ref="C139:C140"/>
    <mergeCell ref="L135:O135"/>
    <mergeCell ref="M138:O138"/>
    <mergeCell ref="C155:O155"/>
    <mergeCell ref="D156:D160"/>
    <mergeCell ref="E165:E167"/>
    <mergeCell ref="C168:C171"/>
    <mergeCell ref="D161:D164"/>
    <mergeCell ref="C156:C160"/>
    <mergeCell ref="C165:C167"/>
    <mergeCell ref="M168:M169"/>
    <mergeCell ref="L171:O171"/>
    <mergeCell ref="O168:O169"/>
    <mergeCell ref="M167:O167"/>
    <mergeCell ref="L143:O143"/>
    <mergeCell ref="B196:E196"/>
    <mergeCell ref="B197:E197"/>
    <mergeCell ref="A200:E200"/>
    <mergeCell ref="B198:E198"/>
    <mergeCell ref="B199:E199"/>
    <mergeCell ref="B187:E187"/>
    <mergeCell ref="B189:E189"/>
    <mergeCell ref="B190:E190"/>
    <mergeCell ref="B191:E191"/>
    <mergeCell ref="B193:E193"/>
    <mergeCell ref="B194:E194"/>
    <mergeCell ref="B195:E195"/>
    <mergeCell ref="B188:F188"/>
    <mergeCell ref="B192:F192"/>
    <mergeCell ref="L172:O172"/>
    <mergeCell ref="A174:F174"/>
    <mergeCell ref="L174:O174"/>
    <mergeCell ref="L168:L169"/>
    <mergeCell ref="D172:F172"/>
    <mergeCell ref="B168:B171"/>
    <mergeCell ref="L173:O173"/>
    <mergeCell ref="A127:A129"/>
    <mergeCell ref="B127:B129"/>
    <mergeCell ref="C127:C129"/>
    <mergeCell ref="E133:E135"/>
    <mergeCell ref="C149:C151"/>
    <mergeCell ref="D149:D151"/>
    <mergeCell ref="A149:A151"/>
    <mergeCell ref="A136:A138"/>
    <mergeCell ref="C144:F144"/>
    <mergeCell ref="C136:C138"/>
    <mergeCell ref="E136:E138"/>
    <mergeCell ref="C133:C135"/>
    <mergeCell ref="D133:D135"/>
    <mergeCell ref="A133:A135"/>
    <mergeCell ref="B133:B135"/>
    <mergeCell ref="A139:A140"/>
    <mergeCell ref="B139:B140"/>
    <mergeCell ref="L160:O160"/>
    <mergeCell ref="L164:O164"/>
    <mergeCell ref="O127:O128"/>
    <mergeCell ref="C130:C132"/>
    <mergeCell ref="D146:D148"/>
    <mergeCell ref="E146:E148"/>
    <mergeCell ref="E149:E151"/>
    <mergeCell ref="L152:O152"/>
    <mergeCell ref="L151:O151"/>
    <mergeCell ref="L148:O148"/>
    <mergeCell ref="O130:O131"/>
    <mergeCell ref="L133:L134"/>
    <mergeCell ref="M133:M134"/>
    <mergeCell ref="N133:N134"/>
    <mergeCell ref="O133:O134"/>
    <mergeCell ref="L132:O132"/>
    <mergeCell ref="L144:O144"/>
    <mergeCell ref="C145:O145"/>
    <mergeCell ref="M127:M128"/>
    <mergeCell ref="N127:N128"/>
    <mergeCell ref="L129:O129"/>
    <mergeCell ref="B116:F116"/>
    <mergeCell ref="M112:M113"/>
    <mergeCell ref="B122:B124"/>
    <mergeCell ref="N122:N123"/>
    <mergeCell ref="O122:O123"/>
    <mergeCell ref="J112:J113"/>
    <mergeCell ref="A141:A143"/>
    <mergeCell ref="B141:B143"/>
    <mergeCell ref="C146:C148"/>
    <mergeCell ref="A122:A124"/>
    <mergeCell ref="O88:O89"/>
    <mergeCell ref="L90:O90"/>
    <mergeCell ref="L91:O91"/>
    <mergeCell ref="L102:O102"/>
    <mergeCell ref="N108:N109"/>
    <mergeCell ref="O108:O109"/>
    <mergeCell ref="D127:D129"/>
    <mergeCell ref="C152:F152"/>
    <mergeCell ref="L153:O153"/>
    <mergeCell ref="C125:F125"/>
    <mergeCell ref="N130:N131"/>
    <mergeCell ref="D130:D132"/>
    <mergeCell ref="L130:L131"/>
    <mergeCell ref="M130:M131"/>
    <mergeCell ref="K112:K113"/>
    <mergeCell ref="L112:L113"/>
    <mergeCell ref="L115:O115"/>
    <mergeCell ref="L121:O121"/>
    <mergeCell ref="L122:L123"/>
    <mergeCell ref="M122:M123"/>
    <mergeCell ref="L116:O116"/>
    <mergeCell ref="B117:O117"/>
    <mergeCell ref="C118:O118"/>
    <mergeCell ref="E119:E121"/>
    <mergeCell ref="A96:A98"/>
    <mergeCell ref="B96:B98"/>
    <mergeCell ref="C96:C98"/>
    <mergeCell ref="D96:D98"/>
    <mergeCell ref="E96:E98"/>
    <mergeCell ref="L93:L94"/>
    <mergeCell ref="M93:M94"/>
    <mergeCell ref="N93:N94"/>
    <mergeCell ref="O93:O94"/>
    <mergeCell ref="E93:E95"/>
    <mergeCell ref="M96:M97"/>
    <mergeCell ref="N96:N97"/>
    <mergeCell ref="L98:O98"/>
    <mergeCell ref="M95:O95"/>
    <mergeCell ref="L96:L97"/>
    <mergeCell ref="O96:O97"/>
    <mergeCell ref="A76:A79"/>
    <mergeCell ref="B76:B79"/>
    <mergeCell ref="C76:C79"/>
    <mergeCell ref="D76:D79"/>
    <mergeCell ref="E76:E79"/>
    <mergeCell ref="L79:O79"/>
    <mergeCell ref="L85:L86"/>
    <mergeCell ref="M85:M86"/>
    <mergeCell ref="N85:N86"/>
    <mergeCell ref="O85:O86"/>
    <mergeCell ref="A80:A84"/>
    <mergeCell ref="B80:B84"/>
    <mergeCell ref="C80:C84"/>
    <mergeCell ref="D80:D84"/>
    <mergeCell ref="E80:E84"/>
    <mergeCell ref="L84:O84"/>
    <mergeCell ref="L77:L78"/>
    <mergeCell ref="M77:M78"/>
    <mergeCell ref="N77:N78"/>
    <mergeCell ref="O77:O78"/>
    <mergeCell ref="B85:B87"/>
    <mergeCell ref="N80:N82"/>
    <mergeCell ref="O80:O82"/>
    <mergeCell ref="L80:L82"/>
    <mergeCell ref="B63:B65"/>
    <mergeCell ref="L65:O65"/>
    <mergeCell ref="H50:H51"/>
    <mergeCell ref="J50:J51"/>
    <mergeCell ref="I50:I51"/>
    <mergeCell ref="B55:B62"/>
    <mergeCell ref="C55:C62"/>
    <mergeCell ref="E72:E75"/>
    <mergeCell ref="E66:E67"/>
    <mergeCell ref="B70:O70"/>
    <mergeCell ref="C71:K71"/>
    <mergeCell ref="L71:O71"/>
    <mergeCell ref="L67:O67"/>
    <mergeCell ref="D66:D67"/>
    <mergeCell ref="L75:O75"/>
    <mergeCell ref="C68:F68"/>
    <mergeCell ref="L68:O68"/>
    <mergeCell ref="B69:F69"/>
    <mergeCell ref="L69:O69"/>
    <mergeCell ref="C66:C67"/>
    <mergeCell ref="B66:B67"/>
    <mergeCell ref="F55:F56"/>
    <mergeCell ref="G57:G58"/>
    <mergeCell ref="H57:H58"/>
    <mergeCell ref="C33:F33"/>
    <mergeCell ref="L33:O33"/>
    <mergeCell ref="G22:G23"/>
    <mergeCell ref="H22:H23"/>
    <mergeCell ref="I22:I23"/>
    <mergeCell ref="J22:J23"/>
    <mergeCell ref="D30:D32"/>
    <mergeCell ref="E30:E32"/>
    <mergeCell ref="L32:O32"/>
    <mergeCell ref="F22:F23"/>
    <mergeCell ref="K25:K27"/>
    <mergeCell ref="L24:O24"/>
    <mergeCell ref="E17:E21"/>
    <mergeCell ref="L21:O21"/>
    <mergeCell ref="J10:J12"/>
    <mergeCell ref="K10:K12"/>
    <mergeCell ref="L10:O10"/>
    <mergeCell ref="G10:G12"/>
    <mergeCell ref="B15:O15"/>
    <mergeCell ref="I10:I12"/>
    <mergeCell ref="L11:L12"/>
    <mergeCell ref="M11:O11"/>
    <mergeCell ref="A13:O13"/>
    <mergeCell ref="C16:O16"/>
    <mergeCell ref="C17:C21"/>
    <mergeCell ref="D17:D21"/>
    <mergeCell ref="A63:A65"/>
    <mergeCell ref="G63:G64"/>
    <mergeCell ref="H63:H64"/>
    <mergeCell ref="A30:A32"/>
    <mergeCell ref="B30:B32"/>
    <mergeCell ref="A7:O7"/>
    <mergeCell ref="A8:O8"/>
    <mergeCell ref="M9:O9"/>
    <mergeCell ref="A10:A12"/>
    <mergeCell ref="B10:B12"/>
    <mergeCell ref="C10:C12"/>
    <mergeCell ref="D10:D12"/>
    <mergeCell ref="H10:H12"/>
    <mergeCell ref="L29:O29"/>
    <mergeCell ref="A22:A24"/>
    <mergeCell ref="B22:B24"/>
    <mergeCell ref="C22:C24"/>
    <mergeCell ref="D22:D24"/>
    <mergeCell ref="E22:E24"/>
    <mergeCell ref="E10:E12"/>
    <mergeCell ref="F10:F12"/>
    <mergeCell ref="A14:O14"/>
    <mergeCell ref="A17:A21"/>
    <mergeCell ref="B17:B21"/>
    <mergeCell ref="A25:A29"/>
    <mergeCell ref="B25:B29"/>
    <mergeCell ref="C25:C29"/>
    <mergeCell ref="D25:D29"/>
    <mergeCell ref="E25:E29"/>
    <mergeCell ref="F25:F27"/>
    <mergeCell ref="G25:G27"/>
    <mergeCell ref="H25:H27"/>
    <mergeCell ref="E55:E62"/>
    <mergeCell ref="C53:F53"/>
    <mergeCell ref="F50:F51"/>
    <mergeCell ref="G50:G51"/>
    <mergeCell ref="C48:C49"/>
    <mergeCell ref="D48:D49"/>
    <mergeCell ref="E48:E49"/>
    <mergeCell ref="F57:F58"/>
    <mergeCell ref="C30:C32"/>
    <mergeCell ref="C34:O34"/>
    <mergeCell ref="C41:C45"/>
    <mergeCell ref="D41:D45"/>
    <mergeCell ref="G41:G43"/>
    <mergeCell ref="K41:K43"/>
    <mergeCell ref="E41:E45"/>
    <mergeCell ref="L45:O45"/>
    <mergeCell ref="A72:A75"/>
    <mergeCell ref="B72:B75"/>
    <mergeCell ref="C72:C75"/>
    <mergeCell ref="D72:D75"/>
    <mergeCell ref="A66:A67"/>
    <mergeCell ref="P76:R76"/>
    <mergeCell ref="A35:A38"/>
    <mergeCell ref="B35:B38"/>
    <mergeCell ref="C35:C38"/>
    <mergeCell ref="A50:A52"/>
    <mergeCell ref="B50:B52"/>
    <mergeCell ref="A48:A49"/>
    <mergeCell ref="B48:B49"/>
    <mergeCell ref="C47:O47"/>
    <mergeCell ref="F41:F43"/>
    <mergeCell ref="J41:J43"/>
    <mergeCell ref="I41:I43"/>
    <mergeCell ref="H41:H43"/>
    <mergeCell ref="A41:A45"/>
    <mergeCell ref="B41:B45"/>
    <mergeCell ref="C63:C65"/>
    <mergeCell ref="D63:D65"/>
    <mergeCell ref="E63:E65"/>
    <mergeCell ref="F63:F64"/>
    <mergeCell ref="A55:A62"/>
    <mergeCell ref="C112:C114"/>
    <mergeCell ref="A99:A102"/>
    <mergeCell ref="B99:B102"/>
    <mergeCell ref="C99:C102"/>
    <mergeCell ref="D99:D102"/>
    <mergeCell ref="R66:R67"/>
    <mergeCell ref="P72:S74"/>
    <mergeCell ref="P85:R85"/>
    <mergeCell ref="A108:A111"/>
    <mergeCell ref="B88:B90"/>
    <mergeCell ref="A88:A90"/>
    <mergeCell ref="A93:A95"/>
    <mergeCell ref="B93:B95"/>
    <mergeCell ref="C93:C95"/>
    <mergeCell ref="D93:D95"/>
    <mergeCell ref="B103:B105"/>
    <mergeCell ref="C103:C105"/>
    <mergeCell ref="D103:D105"/>
    <mergeCell ref="A103:A105"/>
    <mergeCell ref="B108:B111"/>
    <mergeCell ref="C108:C111"/>
    <mergeCell ref="D108:D111"/>
    <mergeCell ref="A85:A87"/>
    <mergeCell ref="A119:A121"/>
    <mergeCell ref="B119:B121"/>
    <mergeCell ref="C119:C121"/>
    <mergeCell ref="D119:D121"/>
    <mergeCell ref="E103:E105"/>
    <mergeCell ref="E108:E111"/>
    <mergeCell ref="L111:O111"/>
    <mergeCell ref="D112:D114"/>
    <mergeCell ref="E112:E114"/>
    <mergeCell ref="N112:N113"/>
    <mergeCell ref="O112:O113"/>
    <mergeCell ref="L114:O114"/>
    <mergeCell ref="F112:F113"/>
    <mergeCell ref="G112:G113"/>
    <mergeCell ref="H112:H113"/>
    <mergeCell ref="I112:I113"/>
    <mergeCell ref="A112:A114"/>
    <mergeCell ref="L105:O105"/>
    <mergeCell ref="C106:F106"/>
    <mergeCell ref="L106:O106"/>
    <mergeCell ref="C107:O107"/>
    <mergeCell ref="B112:B114"/>
    <mergeCell ref="L108:L109"/>
    <mergeCell ref="M108:M109"/>
    <mergeCell ref="M80:M82"/>
    <mergeCell ref="L38:O38"/>
    <mergeCell ref="C39:F39"/>
    <mergeCell ref="L39:O39"/>
    <mergeCell ref="C40:O40"/>
    <mergeCell ref="C46:F46"/>
    <mergeCell ref="K50:K51"/>
    <mergeCell ref="J63:J64"/>
    <mergeCell ref="K63:K64"/>
    <mergeCell ref="L62:O62"/>
    <mergeCell ref="L52:O52"/>
    <mergeCell ref="I63:I64"/>
    <mergeCell ref="C54:O54"/>
    <mergeCell ref="E50:E52"/>
    <mergeCell ref="C50:C52"/>
    <mergeCell ref="D50:D52"/>
    <mergeCell ref="D35:D38"/>
    <mergeCell ref="E35:E38"/>
    <mergeCell ref="L46:O46"/>
    <mergeCell ref="L53:O53"/>
    <mergeCell ref="L49:O49"/>
    <mergeCell ref="D55:D62"/>
    <mergeCell ref="H55:H56"/>
    <mergeCell ref="G55:G56"/>
    <mergeCell ref="L125:O125"/>
    <mergeCell ref="C126:O126"/>
    <mergeCell ref="E127:E129"/>
    <mergeCell ref="E130:E132"/>
    <mergeCell ref="D136:D138"/>
    <mergeCell ref="L127:L128"/>
    <mergeCell ref="C92:O92"/>
    <mergeCell ref="C91:F91"/>
    <mergeCell ref="C85:C87"/>
    <mergeCell ref="E99:E102"/>
    <mergeCell ref="L124:O124"/>
    <mergeCell ref="C115:F115"/>
    <mergeCell ref="C122:C124"/>
    <mergeCell ref="E122:E124"/>
    <mergeCell ref="D122:D124"/>
    <mergeCell ref="D85:D87"/>
    <mergeCell ref="E85:E87"/>
    <mergeCell ref="L87:O87"/>
    <mergeCell ref="D88:D90"/>
    <mergeCell ref="E88:E90"/>
    <mergeCell ref="C88:C90"/>
    <mergeCell ref="L88:L89"/>
    <mergeCell ref="M88:M89"/>
    <mergeCell ref="N88:N89"/>
  </mergeCells>
  <pageMargins left="0.23622047244094491" right="0.23622047244094491" top="0.51181102362204722" bottom="0.74803149606299213" header="0.31496062992125984" footer="0.31496062992125984"/>
  <pageSetup paperSize="9" scale="90" firstPageNumber="91" fitToHeight="0" orientation="landscape" useFirstPageNumber="1" r:id="rId1"/>
  <headerFooter scaleWithDoc="0">
    <oddHeader>&amp;C&amp;P</oddHeader>
    <oddFooter xml:space="preserve">&amp;C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6"/>
  <sheetViews>
    <sheetView zoomScale="90" zoomScaleNormal="90" zoomScaleSheetLayoutView="75" workbookViewId="0">
      <selection activeCell="B28" sqref="B28"/>
    </sheetView>
  </sheetViews>
  <sheetFormatPr defaultColWidth="11.5703125" defaultRowHeight="12.75" x14ac:dyDescent="0.2"/>
  <cols>
    <col min="1" max="1" width="28.28515625" customWidth="1"/>
    <col min="2" max="2" width="55.7109375" customWidth="1"/>
    <col min="3" max="3" width="28.28515625" customWidth="1"/>
  </cols>
  <sheetData>
    <row r="2" spans="1:8" s="200" customFormat="1" ht="26.25" customHeight="1" x14ac:dyDescent="0.25">
      <c r="A2" s="701" t="s">
        <v>221</v>
      </c>
      <c r="B2" s="701"/>
      <c r="C2" s="701"/>
      <c r="D2" s="199"/>
    </row>
    <row r="3" spans="1:8" s="200" customFormat="1" ht="21" customHeight="1" x14ac:dyDescent="0.25">
      <c r="A3" s="201" t="s">
        <v>222</v>
      </c>
      <c r="B3" s="702" t="s">
        <v>223</v>
      </c>
      <c r="C3" s="703"/>
      <c r="H3" s="199"/>
    </row>
    <row r="4" spans="1:8" s="200" customFormat="1" ht="21" customHeight="1" x14ac:dyDescent="0.25">
      <c r="A4" s="202" t="s">
        <v>20</v>
      </c>
      <c r="B4" s="704" t="s">
        <v>224</v>
      </c>
      <c r="C4" s="705"/>
    </row>
    <row r="5" spans="1:8" s="200" customFormat="1" ht="23.25" customHeight="1" x14ac:dyDescent="0.25">
      <c r="A5" s="202" t="s">
        <v>13</v>
      </c>
      <c r="B5" s="704" t="s">
        <v>225</v>
      </c>
      <c r="C5" s="705"/>
    </row>
    <row r="6" spans="1:8" s="200" customFormat="1" ht="23.1" customHeight="1" x14ac:dyDescent="0.25">
      <c r="A6" s="202" t="s">
        <v>16</v>
      </c>
      <c r="B6" s="704" t="s">
        <v>226</v>
      </c>
      <c r="C6" s="705"/>
    </row>
    <row r="7" spans="1:8" s="200" customFormat="1" ht="33.75" customHeight="1" x14ac:dyDescent="0.25">
      <c r="A7" s="202" t="s">
        <v>17</v>
      </c>
      <c r="B7" s="699" t="s">
        <v>235</v>
      </c>
      <c r="C7" s="700"/>
    </row>
    <row r="8" spans="1:8" s="200" customFormat="1" ht="23.1" customHeight="1" x14ac:dyDescent="0.25">
      <c r="A8" s="202" t="s">
        <v>32</v>
      </c>
      <c r="B8" s="704" t="s">
        <v>227</v>
      </c>
      <c r="C8" s="705"/>
    </row>
    <row r="9" spans="1:8" s="200" customFormat="1" ht="23.25" customHeight="1" x14ac:dyDescent="0.25">
      <c r="A9" s="202" t="s">
        <v>34</v>
      </c>
      <c r="B9" s="704" t="s">
        <v>228</v>
      </c>
      <c r="C9" s="705"/>
    </row>
    <row r="10" spans="1:8" s="200" customFormat="1" ht="22.15" customHeight="1" x14ac:dyDescent="0.25">
      <c r="A10" s="202" t="s">
        <v>37</v>
      </c>
      <c r="B10" s="704" t="s">
        <v>232</v>
      </c>
      <c r="C10" s="705"/>
    </row>
    <row r="11" spans="1:8" s="200" customFormat="1" ht="22.15" customHeight="1" x14ac:dyDescent="0.25">
      <c r="A11" s="202" t="s">
        <v>229</v>
      </c>
      <c r="B11" s="704" t="s">
        <v>230</v>
      </c>
      <c r="C11" s="705"/>
    </row>
    <row r="12" spans="1:8" s="200" customFormat="1" ht="15.75" customHeight="1" x14ac:dyDescent="0.25"/>
    <row r="13" spans="1:8" s="200" customFormat="1" ht="15.75" customHeight="1" x14ac:dyDescent="0.25">
      <c r="A13" s="706" t="s">
        <v>231</v>
      </c>
      <c r="B13" s="706"/>
      <c r="C13" s="706"/>
    </row>
    <row r="16" spans="1:8" x14ac:dyDescent="0.2">
      <c r="B16" s="203"/>
    </row>
  </sheetData>
  <sheetProtection selectLockedCells="1" selectUnlockedCells="1"/>
  <mergeCells count="11">
    <mergeCell ref="B8:C8"/>
    <mergeCell ref="A13:C13"/>
    <mergeCell ref="B11:C11"/>
    <mergeCell ref="B9:C9"/>
    <mergeCell ref="B10:C10"/>
    <mergeCell ref="B7:C7"/>
    <mergeCell ref="A2:C2"/>
    <mergeCell ref="B3:C3"/>
    <mergeCell ref="B4:C4"/>
    <mergeCell ref="B5:C5"/>
    <mergeCell ref="B6:C6"/>
  </mergeCells>
  <pageMargins left="1.1811023622047245" right="0.39370078740157483" top="0.78740157480314965" bottom="0.78740157480314965" header="0.31496062992125984" footer="0.31496062992125984"/>
  <pageSetup paperSize="9" firstPageNumber="8" fitToHeight="0" orientation="landscape" useFirstPageNumber="1" r:id="rId1"/>
  <headerFooter scaleWithDoc="0">
    <oddHeader>&amp;C&amp;"Times New Roman,Paprastas"&amp;12&amp;P</oddHeader>
  </headerFooter>
</worksheet>
</file>

<file path=docProps/app.xml><?xml version="1.0" encoding="utf-8"?>
<Properties xmlns="http://schemas.openxmlformats.org/officeDocument/2006/extended-properties" xmlns:vt="http://schemas.openxmlformats.org/officeDocument/2006/docPropsVTypes">
  <TotalTime>34965</TotalTime>
  <Application>Microsoft Excel</Application>
  <DocSecurity>0</DocSecurity>
  <ScaleCrop>false</ScaleCrop>
  <HeadingPairs>
    <vt:vector size="4" baseType="variant">
      <vt:variant>
        <vt:lpstr>Darbalapiai</vt:lpstr>
      </vt:variant>
      <vt:variant>
        <vt:i4>2</vt:i4>
      </vt:variant>
      <vt:variant>
        <vt:lpstr>Įvardinti diapazonai</vt:lpstr>
      </vt:variant>
      <vt:variant>
        <vt:i4>1</vt:i4>
      </vt:variant>
    </vt:vector>
  </HeadingPairs>
  <TitlesOfParts>
    <vt:vector size="3" baseType="lpstr">
      <vt:lpstr>1 c_1_c_1</vt:lpstr>
      <vt:lpstr>vykdytojų_kodai</vt:lpstr>
      <vt:lpstr>'1 c_1_c_1'!Print_Titles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Rasa Macienė</dc:creator>
  <cp:lastModifiedBy>Rasa Macienė</cp:lastModifiedBy>
  <cp:revision>72</cp:revision>
  <cp:lastPrinted>2017-12-06T06:49:12Z</cp:lastPrinted>
  <dcterms:created xsi:type="dcterms:W3CDTF">2014-11-13T08:27:07Z</dcterms:created>
  <dcterms:modified xsi:type="dcterms:W3CDTF">2018-01-23T11:59:04Z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lexID">
    <vt:lpwstr>633C4890-CE7B-4E6D-9F74-DC3A8C1F1933</vt:lpwstr>
  </property>
</Properties>
</file>