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maciene\Desktop\SVP_i_WWW\2019_2021_12_12_T-431\"/>
    </mc:Choice>
  </mc:AlternateContent>
  <bookViews>
    <workbookView xWindow="0" yWindow="0" windowWidth="28800" windowHeight="12135" tabRatio="240" firstSheet="1" activeTab="1"/>
  </bookViews>
  <sheets>
    <sheet name="Lapas1" sheetId="4" state="hidden" r:id="rId1"/>
    <sheet name="04_programa" sheetId="10" r:id="rId2"/>
    <sheet name="vykdytoju_kodai" sheetId="11" r:id="rId3"/>
  </sheets>
  <definedNames>
    <definedName name="__xlnm.Print_Area">#REF!</definedName>
    <definedName name="__xlnm.Print_Titles">#REF!</definedName>
    <definedName name="__xlnm.Print_Titles_1">NA()</definedName>
    <definedName name="Excel_BuiltIn_Print_Titles_1">#REF!</definedName>
    <definedName name="Excel_BuiltIn_Print_Titles_1_1">#REF!</definedName>
    <definedName name="Excel_BuiltIn_Print_Titles_1_1_1">#REF!</definedName>
    <definedName name="Excel_BuiltIn_Print_Titles_13">"$#REF!.$A$3:$HX$4"</definedName>
    <definedName name="Excel_BuiltIn_Print_Titles_13_1">"$#REF!.$A$3:$HX$4"</definedName>
    <definedName name="Excel_BuiltIn_Print_Titles_13_1_1">"$#REF!.$A$3:$HX$4"</definedName>
    <definedName name="Excel_BuiltIn_Print_Titles_15">"$#REF!.$A$3:$HX$4"</definedName>
    <definedName name="Excel_BuiltIn_Print_Titles_19">"$#REF!.$A$3:$HX$4"</definedName>
    <definedName name="Excel_BuiltIn_Print_Titles_2_1">"$#REF!.$A$5:$IS$7"</definedName>
    <definedName name="Excel_BuiltIn_Print_Titles_2_1_1">#REF!</definedName>
    <definedName name="Excel_BuiltIn_Print_Titles_3">"$#REF!.$A$4:$HX$4"</definedName>
    <definedName name="Excel_BuiltIn_Print_Titles_3_1">"$#REF!.$A$3:$HX$4"</definedName>
    <definedName name="Excel_BuiltIn_Print_Titles_7">"$#REF!.$A$4:$AMJ$6"</definedName>
  </definedNames>
  <calcPr calcId="152511"/>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261" i="10" l="1"/>
  <c r="K277" i="10" s="1"/>
  <c r="H265" i="10" l="1"/>
  <c r="I265" i="10"/>
  <c r="J265" i="10"/>
  <c r="K265" i="10"/>
  <c r="G265" i="10"/>
  <c r="G267" i="10"/>
  <c r="H267" i="10" l="1"/>
  <c r="I267" i="10"/>
  <c r="J267" i="10"/>
  <c r="K267" i="10"/>
  <c r="H266" i="10"/>
  <c r="I266" i="10"/>
  <c r="J266" i="10"/>
  <c r="K266" i="10"/>
  <c r="G266" i="10"/>
  <c r="J264" i="10"/>
  <c r="K264" i="10"/>
  <c r="H263" i="10"/>
  <c r="I263" i="10"/>
  <c r="G263" i="10"/>
  <c r="H261" i="10"/>
  <c r="I261" i="10"/>
  <c r="J261" i="10"/>
  <c r="G261" i="10"/>
  <c r="H260" i="10"/>
  <c r="I260" i="10"/>
  <c r="G260" i="10"/>
  <c r="H269" i="10" l="1"/>
  <c r="H285" i="10"/>
  <c r="H283" i="10"/>
  <c r="H280" i="10"/>
  <c r="H281" i="10"/>
  <c r="H262" i="10"/>
  <c r="H284" i="10" s="1"/>
  <c r="H277" i="10"/>
  <c r="H276" i="10"/>
  <c r="H203" i="10"/>
  <c r="H257" i="10" s="1"/>
  <c r="H197" i="10"/>
  <c r="H193" i="10"/>
  <c r="H189" i="10"/>
  <c r="H183" i="10"/>
  <c r="H180" i="10"/>
  <c r="H176" i="10"/>
  <c r="H172" i="10"/>
  <c r="H167" i="10"/>
  <c r="H161" i="10"/>
  <c r="H157" i="10"/>
  <c r="H153" i="10"/>
  <c r="H140" i="10"/>
  <c r="H134" i="10"/>
  <c r="H130" i="10"/>
  <c r="H125" i="10"/>
  <c r="H121" i="10"/>
  <c r="H116" i="10"/>
  <c r="H112" i="10"/>
  <c r="H104" i="10"/>
  <c r="H96" i="10"/>
  <c r="H93" i="10"/>
  <c r="H87" i="10"/>
  <c r="H97" i="10" l="1"/>
  <c r="H143" i="10"/>
  <c r="H198" i="10"/>
  <c r="H258" i="10" s="1"/>
  <c r="H270" i="10"/>
  <c r="H83" i="10"/>
  <c r="H78" i="10"/>
  <c r="H73" i="10"/>
  <c r="H27" i="10"/>
  <c r="G277" i="10"/>
  <c r="H74" i="10" l="1"/>
  <c r="H88" i="10"/>
  <c r="I83" i="10"/>
  <c r="J83" i="10"/>
  <c r="K83" i="10"/>
  <c r="G83" i="10"/>
  <c r="I276" i="10"/>
  <c r="G276" i="10"/>
  <c r="G283" i="10"/>
  <c r="I280" i="10"/>
  <c r="J280" i="10"/>
  <c r="K280" i="10"/>
  <c r="G280" i="10"/>
  <c r="I281" i="10"/>
  <c r="G281" i="10"/>
  <c r="G262" i="10"/>
  <c r="G284" i="10" s="1"/>
  <c r="H144" i="10" l="1"/>
  <c r="H259" i="10" s="1"/>
  <c r="I125" i="10"/>
  <c r="G286" i="10" l="1"/>
  <c r="I285" i="10" l="1"/>
  <c r="J268" i="10"/>
  <c r="J285" i="10" s="1"/>
  <c r="K268" i="10"/>
  <c r="K285" i="10" s="1"/>
  <c r="G268" i="10"/>
  <c r="G285" i="10" s="1"/>
  <c r="G275" i="10" s="1"/>
  <c r="G290" i="10" s="1"/>
  <c r="I277" i="10"/>
  <c r="J277" i="10"/>
  <c r="I197" i="10" l="1"/>
  <c r="J197" i="10"/>
  <c r="K197" i="10"/>
  <c r="G197" i="10"/>
  <c r="I176" i="10" l="1"/>
  <c r="J176" i="10"/>
  <c r="K176" i="10"/>
  <c r="G176" i="10"/>
  <c r="I203" i="10" l="1"/>
  <c r="J203" i="10"/>
  <c r="K203" i="10"/>
  <c r="I193" i="10"/>
  <c r="J193" i="10"/>
  <c r="K193" i="10"/>
  <c r="G193" i="10"/>
  <c r="I189" i="10"/>
  <c r="J189" i="10"/>
  <c r="K189" i="10"/>
  <c r="I183" i="10"/>
  <c r="J183" i="10"/>
  <c r="K183" i="10"/>
  <c r="I180" i="10"/>
  <c r="J180" i="10"/>
  <c r="K180" i="10"/>
  <c r="G180" i="10"/>
  <c r="I172" i="10"/>
  <c r="J172" i="10"/>
  <c r="K172" i="10"/>
  <c r="I161" i="10"/>
  <c r="J161" i="10"/>
  <c r="K161" i="10"/>
  <c r="I157" i="10"/>
  <c r="J157" i="10"/>
  <c r="K157" i="10"/>
  <c r="I153" i="10"/>
  <c r="J153" i="10"/>
  <c r="K153" i="10"/>
  <c r="I140" i="10"/>
  <c r="J140" i="10"/>
  <c r="K140" i="10"/>
  <c r="I130" i="10"/>
  <c r="J130" i="10"/>
  <c r="K130" i="10"/>
  <c r="J125" i="10"/>
  <c r="K125" i="10"/>
  <c r="I121" i="10"/>
  <c r="J121" i="10"/>
  <c r="K121" i="10"/>
  <c r="I116" i="10"/>
  <c r="J116" i="10"/>
  <c r="K116" i="10"/>
  <c r="I112" i="10"/>
  <c r="J112" i="10"/>
  <c r="K112" i="10"/>
  <c r="I104" i="10"/>
  <c r="J104" i="10"/>
  <c r="K104" i="10"/>
  <c r="I96" i="10"/>
  <c r="J96" i="10"/>
  <c r="K96" i="10"/>
  <c r="I93" i="10"/>
  <c r="J93" i="10"/>
  <c r="K93" i="10"/>
  <c r="I87" i="10"/>
  <c r="J87" i="10"/>
  <c r="K87" i="10"/>
  <c r="J97" i="10" l="1"/>
  <c r="I97" i="10"/>
  <c r="K97" i="10"/>
  <c r="K269" i="10"/>
  <c r="K286" i="10" s="1"/>
  <c r="J269" i="10"/>
  <c r="J286" i="10" s="1"/>
  <c r="I269" i="10"/>
  <c r="I286" i="10" s="1"/>
  <c r="G269" i="10"/>
  <c r="H286" i="10" s="1"/>
  <c r="K283" i="10"/>
  <c r="J283" i="10"/>
  <c r="I283" i="10"/>
  <c r="K262" i="10"/>
  <c r="K284" i="10" s="1"/>
  <c r="J262" i="10"/>
  <c r="J284" i="10" s="1"/>
  <c r="I262" i="10"/>
  <c r="I284" i="10" s="1"/>
  <c r="I257" i="10"/>
  <c r="I256" i="10"/>
  <c r="G238" i="10"/>
  <c r="K257" i="10"/>
  <c r="J257" i="10"/>
  <c r="G203" i="10"/>
  <c r="G257" i="10" s="1"/>
  <c r="G189" i="10"/>
  <c r="G183" i="10"/>
  <c r="G172" i="10"/>
  <c r="K167" i="10"/>
  <c r="J167" i="10"/>
  <c r="I167" i="10"/>
  <c r="G167" i="10"/>
  <c r="K165" i="10"/>
  <c r="J165" i="10"/>
  <c r="I165" i="10"/>
  <c r="G165" i="10"/>
  <c r="K163" i="10"/>
  <c r="J163" i="10"/>
  <c r="J198" i="10" s="1"/>
  <c r="I163" i="10"/>
  <c r="G163" i="10"/>
  <c r="G161" i="10"/>
  <c r="G157" i="10"/>
  <c r="G153" i="10"/>
  <c r="K142" i="10"/>
  <c r="J142" i="10"/>
  <c r="I142" i="10"/>
  <c r="G142" i="10"/>
  <c r="G140" i="10"/>
  <c r="K134" i="10"/>
  <c r="J134" i="10"/>
  <c r="I134" i="10"/>
  <c r="G134" i="10"/>
  <c r="G130" i="10"/>
  <c r="G125" i="10"/>
  <c r="G121" i="10"/>
  <c r="G116" i="10"/>
  <c r="G112" i="10"/>
  <c r="K107" i="10"/>
  <c r="J107" i="10"/>
  <c r="I107" i="10"/>
  <c r="G107" i="10"/>
  <c r="G104" i="10"/>
  <c r="G96" i="10"/>
  <c r="G93" i="10"/>
  <c r="G87" i="10"/>
  <c r="K78" i="10"/>
  <c r="K88" i="10" s="1"/>
  <c r="J78" i="10"/>
  <c r="J88" i="10" s="1"/>
  <c r="I78" i="10"/>
  <c r="I88" i="10" s="1"/>
  <c r="G78" i="10"/>
  <c r="K73" i="10"/>
  <c r="J73" i="10"/>
  <c r="I73" i="10"/>
  <c r="G73" i="10"/>
  <c r="K60" i="10"/>
  <c r="K26" i="10" s="1"/>
  <c r="J60" i="10"/>
  <c r="J26" i="10" s="1"/>
  <c r="I60" i="10"/>
  <c r="G60" i="10"/>
  <c r="K58" i="10"/>
  <c r="J58" i="10"/>
  <c r="I58" i="10"/>
  <c r="G58" i="10"/>
  <c r="G42" i="10"/>
  <c r="K41" i="10"/>
  <c r="J41" i="10"/>
  <c r="I41" i="10"/>
  <c r="G41" i="10"/>
  <c r="K30" i="10"/>
  <c r="J30" i="10"/>
  <c r="I30" i="10"/>
  <c r="G30" i="10"/>
  <c r="G27" i="10"/>
  <c r="J263" i="10" l="1"/>
  <c r="J281" i="10" s="1"/>
  <c r="K263" i="10"/>
  <c r="K281" i="10" s="1"/>
  <c r="K143" i="10"/>
  <c r="I143" i="10"/>
  <c r="G74" i="10"/>
  <c r="J143" i="10"/>
  <c r="G143" i="10"/>
  <c r="K23" i="10"/>
  <c r="K260" i="10" s="1"/>
  <c r="I198" i="10"/>
  <c r="I258" i="10" s="1"/>
  <c r="J23" i="10"/>
  <c r="G97" i="10"/>
  <c r="K198" i="10"/>
  <c r="K258" i="10" s="1"/>
  <c r="J258" i="10"/>
  <c r="G198" i="10"/>
  <c r="G258" i="10" s="1"/>
  <c r="I27" i="10"/>
  <c r="I74" i="10" s="1"/>
  <c r="G88" i="10"/>
  <c r="H275" i="10"/>
  <c r="H290" i="10" s="1"/>
  <c r="G270" i="10"/>
  <c r="J260" i="10" l="1"/>
  <c r="J276" i="10" s="1"/>
  <c r="J275" i="10" s="1"/>
  <c r="J290" i="10" s="1"/>
  <c r="K27" i="10"/>
  <c r="K74" i="10" s="1"/>
  <c r="K144" i="10" s="1"/>
  <c r="K259" i="10" s="1"/>
  <c r="J27" i="10"/>
  <c r="J74" i="10" s="1"/>
  <c r="J144" i="10" s="1"/>
  <c r="J259" i="10" s="1"/>
  <c r="G144" i="10"/>
  <c r="G259" i="10" s="1"/>
  <c r="I144" i="10"/>
  <c r="I259" i="10" s="1"/>
  <c r="I275" i="10"/>
  <c r="I290" i="10" s="1"/>
  <c r="I270" i="10"/>
  <c r="K276" i="10" l="1"/>
  <c r="K270" i="10"/>
  <c r="J270" i="10"/>
  <c r="K275" i="10" l="1"/>
  <c r="K290" i="10" s="1"/>
</calcChain>
</file>

<file path=xl/comments1.xml><?xml version="1.0" encoding="utf-8"?>
<comments xmlns="http://schemas.openxmlformats.org/spreadsheetml/2006/main">
  <authors>
    <author/>
  </authors>
  <commentList>
    <comment ref="D68" authorId="0" shapeId="0">
      <text>
        <r>
          <rPr>
            <b/>
            <sz val="9"/>
            <color indexed="8"/>
            <rFont val="Arial"/>
            <family val="2"/>
            <charset val="186"/>
          </rPr>
          <t xml:space="preserve">Rasa Macienė:
</t>
        </r>
        <r>
          <rPr>
            <sz val="9"/>
            <color indexed="8"/>
            <rFont val="Arial"/>
            <family val="2"/>
            <charset val="186"/>
          </rPr>
          <t>2015-10-</t>
        </r>
      </text>
    </comment>
  </commentList>
</comments>
</file>

<file path=xl/sharedStrings.xml><?xml version="1.0" encoding="utf-8"?>
<sst xmlns="http://schemas.openxmlformats.org/spreadsheetml/2006/main" count="728" uniqueCount="355">
  <si>
    <t>TIKSLŲ, UŽDAVINIŲ, PRIEMONIŲ, PRIEMONIŲ IŠLAIDŲ IR PRODUKTO KRITERIJŲ SUVESTINĖ</t>
  </si>
  <si>
    <t>Programos tikslo kodas</t>
  </si>
  <si>
    <t>Uždavinio kodas</t>
  </si>
  <si>
    <t>Priemonės kodas</t>
  </si>
  <si>
    <t>Priemonės pavadinimas</t>
  </si>
  <si>
    <t>Priemonės vykdytojo kodas</t>
  </si>
  <si>
    <t>Finansavimo šaltinis</t>
  </si>
  <si>
    <t>Produkto kriterijus</t>
  </si>
  <si>
    <t>Iš viso</t>
  </si>
  <si>
    <t>Pavadinimas, mato vnt.</t>
  </si>
  <si>
    <t>01</t>
  </si>
  <si>
    <t>05</t>
  </si>
  <si>
    <t>SB</t>
  </si>
  <si>
    <t>02</t>
  </si>
  <si>
    <t>04</t>
  </si>
  <si>
    <t>Iš viso uždaviniui</t>
  </si>
  <si>
    <t>Iš viso tikslui</t>
  </si>
  <si>
    <t>03</t>
  </si>
  <si>
    <t xml:space="preserve">Iš viso  programai </t>
  </si>
  <si>
    <t>VISO</t>
  </si>
  <si>
    <t>1.</t>
  </si>
  <si>
    <t>2.</t>
  </si>
  <si>
    <t>Strateginio veiklos plano vykdytojų kodų klasifikatorius*</t>
  </si>
  <si>
    <t>Programos vykdytojo kodas</t>
  </si>
  <si>
    <t>SB lik.</t>
  </si>
  <si>
    <t>tūkst. Eur</t>
  </si>
  <si>
    <t>1.10.</t>
  </si>
  <si>
    <t>2019 metai</t>
  </si>
  <si>
    <t>07</t>
  </si>
  <si>
    <t>Urbanistinės plėtros ir ūkio departamento Miesto ūkio ir aplinkos skyrius</t>
  </si>
  <si>
    <t>Savivaldybės biudžeto lėšos (SB)</t>
  </si>
  <si>
    <t>2020 metai</t>
  </si>
  <si>
    <t>1</t>
  </si>
  <si>
    <t>2020 metų lėšų projektas</t>
  </si>
  <si>
    <t xml:space="preserve">SB </t>
  </si>
  <si>
    <t>06</t>
  </si>
  <si>
    <t>priedas</t>
  </si>
  <si>
    <t>2021 metų lėšų projektas</t>
  </si>
  <si>
    <t>2021 metai</t>
  </si>
  <si>
    <t>Planas</t>
  </si>
  <si>
    <t>13</t>
  </si>
  <si>
    <t>SB(LIK)</t>
  </si>
  <si>
    <t>09</t>
  </si>
  <si>
    <t>10</t>
  </si>
  <si>
    <t>11</t>
  </si>
  <si>
    <t>SP</t>
  </si>
  <si>
    <t>VB</t>
  </si>
  <si>
    <t>ES</t>
  </si>
  <si>
    <t>08</t>
  </si>
  <si>
    <t xml:space="preserve">FINANSAVIMO ŠALTINIŲ SUVESTINĖ </t>
  </si>
  <si>
    <t>Pavadinimas</t>
  </si>
  <si>
    <t>Strateginės plėtros ir ekonomikos departamento Ekonomikos ir investicijų skyrius</t>
  </si>
  <si>
    <t>Urbanistinės plėtros ir ūkio departamento Statybos ir renovacijos skyrius</t>
  </si>
  <si>
    <t>20</t>
  </si>
  <si>
    <t>Projektų valdymo skyrius</t>
  </si>
  <si>
    <t>18</t>
  </si>
  <si>
    <r>
      <t>Šîaulių miesto savivaldybės 2019</t>
    </r>
    <r>
      <rPr>
        <sz val="12"/>
        <rFont val="Calibri"/>
        <family val="2"/>
        <charset val="186"/>
      </rPr>
      <t>‒</t>
    </r>
    <r>
      <rPr>
        <sz val="12"/>
        <rFont val="Times New Roman"/>
        <family val="1"/>
        <charset val="186"/>
      </rPr>
      <t>2021 metų</t>
    </r>
  </si>
  <si>
    <t>strateginio veiklos plano Miesto infrastruktūros</t>
  </si>
  <si>
    <t xml:space="preserve">objektų priežiūros, modernizavimo ir </t>
  </si>
  <si>
    <t xml:space="preserve">plėtros programos (Nr. 04) </t>
  </si>
  <si>
    <t xml:space="preserve">MIESTO INFRASTRUKTŪROS OBJEKTŲ PRIEŽIŪROS, MODERNIZAVIMO IR PLĖTROS PROGRAMOS (Nr. 04) 2019–2021 METŲ VEIKLOS PLANO </t>
  </si>
  <si>
    <t>Savivaldybės strateginis tikslas 03. Kurti kokybišką gyvenamąją aplinką</t>
  </si>
  <si>
    <r>
      <t xml:space="preserve"> </t>
    </r>
    <r>
      <rPr>
        <b/>
        <sz val="12"/>
        <rFont val="Times New Roman"/>
        <family val="1"/>
        <charset val="186"/>
      </rPr>
      <t>Modernizuoti miesto gyvenamųjų rajonų infrastruktūrą, užtikrinti  komunalinių paslaugų teikimo infrastruktūros objektų  priežiūrą, remontą  bei šių paslaugų teikimo kokybę</t>
    </r>
  </si>
  <si>
    <t xml:space="preserve">Vykdyti miesto infrastruktūros objektų priežiūrą, einamąjį remontą </t>
  </si>
  <si>
    <t>Tvarkyti aplinką ir vykdyti infrastruktūros objektų priežiūrą ir remontą</t>
  </si>
  <si>
    <t>PS(SB)</t>
  </si>
  <si>
    <t>VB (KPP)</t>
  </si>
  <si>
    <t xml:space="preserve">Medelyno seniūnija </t>
  </si>
  <si>
    <t>Rėkyvos seniūnija</t>
  </si>
  <si>
    <t>Aplinkos tvarkymas ir priežiūra</t>
  </si>
  <si>
    <t>03.01.01</t>
  </si>
  <si>
    <t>Sanitarinis miesto valymas</t>
  </si>
  <si>
    <t>03.01.02</t>
  </si>
  <si>
    <t>Miesto gatvių ir kitų teritorijų  valymas</t>
  </si>
  <si>
    <t>03.01.03</t>
  </si>
  <si>
    <t>Medžių tvarkymas</t>
  </si>
  <si>
    <t>03.01.04</t>
  </si>
  <si>
    <t>Žaliųjų plotų tvarkymas</t>
  </si>
  <si>
    <t>03.02</t>
  </si>
  <si>
    <t>Benamių gyvūnų  gaudymas, laikymas</t>
  </si>
  <si>
    <t>03.03</t>
  </si>
  <si>
    <t>Gėlynų įrengimas ir priežiūra</t>
  </si>
  <si>
    <t>03.04</t>
  </si>
  <si>
    <t>Kapinių priežiūra</t>
  </si>
  <si>
    <t>Miesto gatvių apšvietimas</t>
  </si>
  <si>
    <t>04.01</t>
  </si>
  <si>
    <t>Miesto gatvių apšvietimo, kelio ženklų eksploatacija ir priežiūra</t>
  </si>
  <si>
    <t>04.02</t>
  </si>
  <si>
    <t>Apmokėjimas už elektros energiją</t>
  </si>
  <si>
    <t>Komunalinis ūkis</t>
  </si>
  <si>
    <t>05.01</t>
  </si>
  <si>
    <t>Miesto gatvių, aikščių remontas ir eksploatacija</t>
  </si>
  <si>
    <t>05.02</t>
  </si>
  <si>
    <t>Daugiabučių namų kiemų dangos tvarkymas, išplatinimas, asfaltbetonio dangos įrengimas, gyventojams sumokant 50% darbų vertės</t>
  </si>
  <si>
    <t>05.04</t>
  </si>
  <si>
    <t xml:space="preserve">Miesto renginių, švenčių aptarnavimas      </t>
  </si>
  <si>
    <t>05.05</t>
  </si>
  <si>
    <t>Miesto lietaus tinklų eksploatacija ir priežiūra</t>
  </si>
  <si>
    <t>05.06</t>
  </si>
  <si>
    <t>Apmokėjimas už vandenį</t>
  </si>
  <si>
    <t>05.08</t>
  </si>
  <si>
    <t xml:space="preserve">Projektavimas               </t>
  </si>
  <si>
    <t>05.09</t>
  </si>
  <si>
    <t xml:space="preserve">Statomų ir rekonstruojamų infrastruktūros objektų techninė priežiūra                 </t>
  </si>
  <si>
    <t>05.10</t>
  </si>
  <si>
    <t>Mokėjimo automatų priežiūra ir inkasavimas</t>
  </si>
  <si>
    <t>05.12</t>
  </si>
  <si>
    <t xml:space="preserve">Žuvusiųjų, mirusiųjų kūnų pervežimas            </t>
  </si>
  <si>
    <t>05.13</t>
  </si>
  <si>
    <t xml:space="preserve">Kiti nenumatyti darbai  </t>
  </si>
  <si>
    <t>05.14</t>
  </si>
  <si>
    <t>Infrastruktūros objektų statyba (kapitalinis remontas)</t>
  </si>
  <si>
    <t>05.15</t>
  </si>
  <si>
    <t>Vaikų žaidimų aikštelių demontavimas, statyba</t>
  </si>
  <si>
    <t>Infrastruktūros objektų priežiūra</t>
  </si>
  <si>
    <t>09.02</t>
  </si>
  <si>
    <t>Miesto gatvių dangos priežiūra (duobių užtaisymas)</t>
  </si>
  <si>
    <t>09.03</t>
  </si>
  <si>
    <t>Gatvių su žvyro danga priežiūra (lyginimas ir dangos konstrukcijų užtaisymas naujomis medžiagomis)</t>
  </si>
  <si>
    <t>09.07</t>
  </si>
  <si>
    <t>Kelių dangos ženklinimas</t>
  </si>
  <si>
    <t>09.09</t>
  </si>
  <si>
    <t>Eismo reguliavimo ir saugaus eismo priemonių įrengimas</t>
  </si>
  <si>
    <t>09.10</t>
  </si>
  <si>
    <t>Viadukų, tiltų priežiūra</t>
  </si>
  <si>
    <t>09.11</t>
  </si>
  <si>
    <t>Saugaus eismo priemonių studijos, miesto ,,juodųjų dėmių“ nustatymo studija,  dangų kokybinių rodiklių tyrimai</t>
  </si>
  <si>
    <t>09.12</t>
  </si>
  <si>
    <t>Kryptinio apšvietimo įrengimas</t>
  </si>
  <si>
    <t xml:space="preserve">Sutvarkyta, suremontuota kiemų įvažiavimų danga proc. </t>
  </si>
  <si>
    <t>Šiaulių miesto kapinių infrastruktūros plėtra</t>
  </si>
  <si>
    <t>Vykdyti kapinių teritorijoje esančios infrastruktūros tvarkymą</t>
  </si>
  <si>
    <t xml:space="preserve">2/ 1 </t>
  </si>
  <si>
    <t>2 / 1</t>
  </si>
  <si>
    <t>2  / 1</t>
  </si>
  <si>
    <t>Parengti kolumbariumo Ginkūnų kapinėse įrengimo techninį projektą, vykdyti statybą ir priežiūrą</t>
  </si>
  <si>
    <t xml:space="preserve">Įgyvendinti kolumbariumo statybos II etapo darbai </t>
  </si>
  <si>
    <t>Vykdyti Daušiškių kapinių statybos ir infrastruktūros įrengimo darbus</t>
  </si>
  <si>
    <t xml:space="preserve"> Renovuoti, modernizuoti ir plėsti gatvių apšvietimo ir šviesoforų infrastruktūrą</t>
  </si>
  <si>
    <t>Vykdyti išorinio apšvietimo tinklų įrengimo ar rekonstrukcijos projektavimo, infrastruktūros objektų apšvietimo įrengimo darbus</t>
  </si>
  <si>
    <t>10 /  50</t>
  </si>
  <si>
    <t>10 /   50</t>
  </si>
  <si>
    <t>Įgyvendinti šviesoforų infrastruktūros renovavimą,  koordinuoto valdymo įdiegimą</t>
  </si>
  <si>
    <t>Sutvarkyti viešąsias erdves</t>
  </si>
  <si>
    <t>Parengtas darbo projektas</t>
  </si>
  <si>
    <t>Meninių dekoratyvinių akcentų įrengimas</t>
  </si>
  <si>
    <t>Akcento ,,Amžinasis keliautojas“ įrengimas</t>
  </si>
  <si>
    <t>Akcento ,,Bėgantis laikas“  įrengimas</t>
  </si>
  <si>
    <t>Sukurtos arba atnaujintos atviros erdvės mieste kv. m</t>
  </si>
  <si>
    <t xml:space="preserve">Atlika rangos darbų proc. </t>
  </si>
  <si>
    <t>90420</t>
  </si>
  <si>
    <t>Įgyvendinti projektą „P. Višinskio gatvės viešųjų erdvių pritaikymas jaunimo poreikiams“</t>
  </si>
  <si>
    <t>Įgyvendinti projektą „Šiaulių miesto centrinio ir Didždvario parkų bei jų prieigų sutvarkymas“</t>
  </si>
  <si>
    <t>12</t>
  </si>
  <si>
    <t>Salduvės piliakalnio prieigų sutvarkymas</t>
  </si>
  <si>
    <t>Savivaldybės strateginis tikslas. Sukurti ir išlaikyti patogią, draugišką aplinkai, visiems prieinamą ir saugią susisiekimo sistemą.</t>
  </si>
  <si>
    <t xml:space="preserve">Sukurti vieningą ir saugų susisiekimo tinklą </t>
  </si>
  <si>
    <t>Vykdyti naujų magistralinių gatvių suprojektavimo ir nutiesimo, susisiekimo komunikacijų įrengimo, rekonstravimo ir remonto darbus</t>
  </si>
  <si>
    <t>Iš viso:</t>
  </si>
  <si>
    <t>KT</t>
  </si>
  <si>
    <t>Projektavimo paslaugos</t>
  </si>
  <si>
    <t>Parengti techniniai projektai vnt.</t>
  </si>
  <si>
    <t>Atnaujinti UAB "Busturas" autobusų parką</t>
  </si>
  <si>
    <t>03  144127993</t>
  </si>
  <si>
    <t xml:space="preserve">Padidintas įstatinis kapitalas </t>
  </si>
  <si>
    <t xml:space="preserve">02 </t>
  </si>
  <si>
    <t>Įsigytų autobusų sk.</t>
  </si>
  <si>
    <t>Įgyvendinti projektą „Eismo saugumo priemonių įdiegimas Šiaulių mieste“</t>
  </si>
  <si>
    <t>Įdiegtų saugų eismą gerinančių ir aplinkosaugos priemonių sk.</t>
  </si>
  <si>
    <t>Įgyvendinti projektą „Šiaulių miesto darnaus judumo plano parengimas“</t>
  </si>
  <si>
    <t>Parengtas darnaus judumo mieste planas vnt.</t>
  </si>
  <si>
    <t>Įgyvendinti projektą „Darnus judumas ir kasdienių kelionių modeliavimas Baltijos jūros miestuose“</t>
  </si>
  <si>
    <t>14</t>
  </si>
  <si>
    <t>Įgyvendinti projektą „Darnaus judumo priemonių diegimas Šiaulių mieste“</t>
  </si>
  <si>
    <t>Įgyvendintų darnaus judumo priemonių sk.</t>
  </si>
  <si>
    <t>15</t>
  </si>
  <si>
    <t xml:space="preserve">Įgyvendinti projektą „Pakruojo gatvės rekonstrukcija“ </t>
  </si>
  <si>
    <t>16</t>
  </si>
  <si>
    <t>Įgyvendinti Bačiūnų g. rekonstrukciją</t>
  </si>
  <si>
    <t xml:space="preserve">07 </t>
  </si>
  <si>
    <t xml:space="preserve">Įvykdyta darbų proc. </t>
  </si>
  <si>
    <t>Įrengti gatves individualių namų kvartaluose</t>
  </si>
  <si>
    <t xml:space="preserve"> Suprojektuoti, nutiesti, išasfaltuoti  ar rekonstruoti žvyruotas gatves individualių namų kvartaluose </t>
  </si>
  <si>
    <t>17</t>
  </si>
  <si>
    <t>Linkuvos g.</t>
  </si>
  <si>
    <t>Vykdoma 2007-12-20 sprendimu T-430 patvirtinta  gatvių asfaltavimo programa</t>
  </si>
  <si>
    <t>2</t>
  </si>
  <si>
    <t>Dotnuvos g.</t>
  </si>
  <si>
    <t>3</t>
  </si>
  <si>
    <t xml:space="preserve">Padirsių g. </t>
  </si>
  <si>
    <t>4</t>
  </si>
  <si>
    <t xml:space="preserve">Paprūdžio g. </t>
  </si>
  <si>
    <t>5</t>
  </si>
  <si>
    <t xml:space="preserve">Šakių g. </t>
  </si>
  <si>
    <t>6</t>
  </si>
  <si>
    <t>Prienų g.</t>
  </si>
  <si>
    <t>7</t>
  </si>
  <si>
    <t xml:space="preserve">Kybartų g. </t>
  </si>
  <si>
    <t>8</t>
  </si>
  <si>
    <t xml:space="preserve">Odininkų g. </t>
  </si>
  <si>
    <t>9</t>
  </si>
  <si>
    <t xml:space="preserve">Prūdelio g. </t>
  </si>
  <si>
    <t xml:space="preserve">Rėkyvos g. </t>
  </si>
  <si>
    <t xml:space="preserve">D. Poškos </t>
  </si>
  <si>
    <t xml:space="preserve">Pelkių g. </t>
  </si>
  <si>
    <t xml:space="preserve">Šilų g. </t>
  </si>
  <si>
    <t xml:space="preserve">Veiverių g. </t>
  </si>
  <si>
    <t>Traktoristų g.</t>
  </si>
  <si>
    <t xml:space="preserve">Strazdelio g. </t>
  </si>
  <si>
    <t xml:space="preserve">Rėžių g. </t>
  </si>
  <si>
    <t xml:space="preserve">Traidenio g. </t>
  </si>
  <si>
    <t>Vykdoma 2008-02-28 spredimu Nr. T-50 patvirtinta gatvių nutiesimo programa</t>
  </si>
  <si>
    <t>19</t>
  </si>
  <si>
    <t xml:space="preserve">Lizdeikos g. </t>
  </si>
  <si>
    <t>Kalniškių g. (tarp Žiemgalių g. ir Lietuvininkų g.)</t>
  </si>
  <si>
    <t>21</t>
  </si>
  <si>
    <t xml:space="preserve">Sodo g. </t>
  </si>
  <si>
    <t>2015-08-27 Nr. T-246 žvyruotų gatvių dangos pagerinimo, kai dalis darbų finansuojama paramos teikėjo (gyventojų) lėšomis sprendimo vykdymas.</t>
  </si>
  <si>
    <t>22</t>
  </si>
  <si>
    <t>Piktmiškio g.</t>
  </si>
  <si>
    <t>23</t>
  </si>
  <si>
    <t>24</t>
  </si>
  <si>
    <t>Klaipėdos g.</t>
  </si>
  <si>
    <t>25</t>
  </si>
  <si>
    <t>Panevėžio g.</t>
  </si>
  <si>
    <t>26</t>
  </si>
  <si>
    <t xml:space="preserve">Bijotės g. </t>
  </si>
  <si>
    <t>27</t>
  </si>
  <si>
    <t>Miško g.</t>
  </si>
  <si>
    <t>28</t>
  </si>
  <si>
    <t>Kalinausko g.</t>
  </si>
  <si>
    <t>29</t>
  </si>
  <si>
    <t>Lauksargio g.</t>
  </si>
  <si>
    <t>30</t>
  </si>
  <si>
    <t xml:space="preserve">Šiladžio g. </t>
  </si>
  <si>
    <t>31</t>
  </si>
  <si>
    <t xml:space="preserve">Vėkės g. </t>
  </si>
  <si>
    <t>Šakių g. (nuo Kalinausko g. iki Kalno g.) asfaltavimas</t>
  </si>
  <si>
    <t>Prienų g. (nuo Šakių g. iki Kalinausko g.) asfaltavimas</t>
  </si>
  <si>
    <t>Kybartų g. (nuo Šakių g. iki Vilkaviškio) asfaltavimas</t>
  </si>
  <si>
    <t>Odininkų g. (nuo Strazdelio g. iki Vytauto g.) asfaltavimas</t>
  </si>
  <si>
    <t>Prūdelio g. (nuo Strazdelio g. iki Vytauto g.) asfaltavimas</t>
  </si>
  <si>
    <t>Rėkyvos g. (nuo Žalgirio g. iki Dubijos g.) asfaltavimas</t>
  </si>
  <si>
    <t>Šilų g. (nuo Šilų g. 32 iki Vytauto g.35) asfaltavimas</t>
  </si>
  <si>
    <t>Įvažiavimas į Vyatuto gatvę</t>
  </si>
  <si>
    <t xml:space="preserve">Daumanto g. </t>
  </si>
  <si>
    <t>Žemynos g.</t>
  </si>
  <si>
    <t>Šonos g.</t>
  </si>
  <si>
    <t>Šatrijos g.</t>
  </si>
  <si>
    <t xml:space="preserve">Medelyno g. </t>
  </si>
  <si>
    <t>Šimšos g.</t>
  </si>
  <si>
    <t xml:space="preserve">Švendrelio g. </t>
  </si>
  <si>
    <t>IŠ VISO POREIKIS:</t>
  </si>
  <si>
    <t>Iš viso uždaviniui:</t>
  </si>
  <si>
    <t>KPP</t>
  </si>
  <si>
    <t>SP Lik</t>
  </si>
  <si>
    <t xml:space="preserve"> Medelyno seniūnija</t>
  </si>
  <si>
    <t>UAB "Busturas"</t>
  </si>
  <si>
    <t>Užtikrinti subalansuotą miesto susisiekimo sistemos vystymą</t>
  </si>
  <si>
    <t>ES(LIK)</t>
  </si>
  <si>
    <r>
      <t xml:space="preserve"> Įgyvendinti projektą </t>
    </r>
    <r>
      <rPr>
        <sz val="12"/>
        <rFont val="Calibri"/>
        <family val="2"/>
        <charset val="186"/>
      </rPr>
      <t>„</t>
    </r>
    <r>
      <rPr>
        <sz val="12"/>
        <rFont val="Times New Roman"/>
        <family val="1"/>
        <charset val="186"/>
      </rPr>
      <t>Tilžės g. dviračių tako rekonstrukcija</t>
    </r>
    <r>
      <rPr>
        <sz val="12"/>
        <rFont val="Calibri"/>
        <family val="2"/>
        <charset val="186"/>
      </rPr>
      <t>“</t>
    </r>
  </si>
  <si>
    <r>
      <t xml:space="preserve">Įgyvendinti projektą </t>
    </r>
    <r>
      <rPr>
        <sz val="12"/>
        <rFont val="Calibri"/>
        <family val="2"/>
        <charset val="186"/>
      </rPr>
      <t>„</t>
    </r>
    <r>
      <rPr>
        <sz val="12"/>
        <rFont val="Times New Roman"/>
        <family val="1"/>
        <charset val="186"/>
      </rPr>
      <t>Šiaulių miesto viešojo transporto priemonių parko atnaujinimas</t>
    </r>
    <r>
      <rPr>
        <sz val="12"/>
        <rFont val="Calibri"/>
        <family val="2"/>
        <charset val="186"/>
      </rPr>
      <t>“</t>
    </r>
  </si>
  <si>
    <r>
      <t>Įgyvendinti projektą „Talkšos ežero pakrantės plėtra</t>
    </r>
    <r>
      <rPr>
        <sz val="12"/>
        <rFont val="Calibri"/>
        <family val="2"/>
        <charset val="186"/>
      </rPr>
      <t>“</t>
    </r>
  </si>
  <si>
    <r>
      <t xml:space="preserve">Įgyvendinti projektą </t>
    </r>
    <r>
      <rPr>
        <sz val="12"/>
        <rFont val="Calibri"/>
        <family val="2"/>
        <charset val="186"/>
      </rPr>
      <t>„</t>
    </r>
    <r>
      <rPr>
        <sz val="12"/>
        <rFont val="Times New Roman"/>
        <family val="1"/>
        <charset val="186"/>
      </rPr>
      <t>Vilniaus gatvės pėsčiųjų bulvaro ir amfiteatro rekonstrukcija</t>
    </r>
    <r>
      <rPr>
        <sz val="12"/>
        <rFont val="Calibri"/>
        <family val="2"/>
        <charset val="186"/>
      </rPr>
      <t>“</t>
    </r>
  </si>
  <si>
    <r>
      <t xml:space="preserve">Įgyvendinti projektą </t>
    </r>
    <r>
      <rPr>
        <sz val="12"/>
        <rFont val="Calibri"/>
        <family val="2"/>
        <charset val="186"/>
      </rPr>
      <t>„</t>
    </r>
    <r>
      <rPr>
        <sz val="12"/>
        <rFont val="Times New Roman"/>
        <family val="1"/>
        <charset val="186"/>
      </rPr>
      <t>Prisikėlimo aikštės, jos jungčių ir prieigų rekonstrukcija</t>
    </r>
    <r>
      <rPr>
        <sz val="12"/>
        <rFont val="Calibri"/>
        <family val="2"/>
        <charset val="186"/>
      </rPr>
      <t>“</t>
    </r>
  </si>
  <si>
    <t>Urbanistinės plėtros ir ūkio departamento  Architektūros, urbanistikos ir paveldosaugos skyrius</t>
  </si>
  <si>
    <t>PATVIRTINTA</t>
  </si>
  <si>
    <t xml:space="preserve">Šiaulių miesto savivaldybės tarybos </t>
  </si>
  <si>
    <t>2019 m. vasario 7 d. sprendimu Nr. T-1</t>
  </si>
  <si>
    <t xml:space="preserve">(Šiaulių miesto savivaldybės tarybos </t>
  </si>
  <si>
    <t>1.01.</t>
  </si>
  <si>
    <t>1.03.</t>
  </si>
  <si>
    <t>1.02.</t>
  </si>
  <si>
    <t>1.08.</t>
  </si>
  <si>
    <t>1.09.</t>
  </si>
  <si>
    <t>1.07.</t>
  </si>
  <si>
    <t>2.03.</t>
  </si>
  <si>
    <t>Skolintos lėšos (PS)</t>
  </si>
  <si>
    <t>Mokymo lėšos VB (ML)</t>
  </si>
  <si>
    <t>Lėšos valstybinėms funkcijoms atlikti VB (VF)</t>
  </si>
  <si>
    <t>Valstybės biudžeto lėšos (VB)</t>
  </si>
  <si>
    <t>Kelių priežiūros ir plėtros programos lėšos VB (KPPP)</t>
  </si>
  <si>
    <t>Įstaigos pajamų lėšos (PL)</t>
  </si>
  <si>
    <t>Europos Sąjungos finansinės paramos lėšos KT (ES)</t>
  </si>
  <si>
    <t>1.04.</t>
  </si>
  <si>
    <t>1.05.</t>
  </si>
  <si>
    <t>1.06.</t>
  </si>
  <si>
    <t>2.01.</t>
  </si>
  <si>
    <t>2019 metų patvirtinti asignavimai</t>
  </si>
  <si>
    <t>2019 metų patikslinti asignavimai</t>
  </si>
  <si>
    <t>1.10</t>
  </si>
  <si>
    <t>1.01</t>
  </si>
  <si>
    <t>1.02</t>
  </si>
  <si>
    <t>1.09</t>
  </si>
  <si>
    <t>1.06</t>
  </si>
  <si>
    <t>1.05</t>
  </si>
  <si>
    <t>1.08</t>
  </si>
  <si>
    <t>Valstybės investicijų programos projektų lėšos VB (VIP)</t>
  </si>
  <si>
    <t>Europos Sąjungos lėšos (ES)</t>
  </si>
  <si>
    <t>Kodas</t>
  </si>
  <si>
    <t>Praėjusių metų nepanaudota pajamų dalis, kuri viršija praėjusių metų panaudotus asignavimus (LIK)</t>
  </si>
  <si>
    <t>SAVIVALDYBĖS BIUDŽETAS IŠ VISO, IŠ JO</t>
  </si>
  <si>
    <t>KITOS LĖŠOS IŠ VISO, IŠ JŲ</t>
  </si>
  <si>
    <t>2018 metų patikslinti asignavimai</t>
  </si>
  <si>
    <t>2.02.</t>
  </si>
  <si>
    <t>Valstybės biudžeto lėšos KT (VB)</t>
  </si>
  <si>
    <t>Kitų šaltinių lėšos KT (KL)</t>
  </si>
  <si>
    <t>04 Miesto infrastruktūros objektų priežiūros, modernizavimo ir plėtros programa</t>
  </si>
  <si>
    <t>07; 21; 22</t>
  </si>
  <si>
    <t>07; 06</t>
  </si>
  <si>
    <t>20; 05</t>
  </si>
  <si>
    <t xml:space="preserve">20; 05 </t>
  </si>
  <si>
    <t xml:space="preserve"> 20; 07; 05</t>
  </si>
  <si>
    <t xml:space="preserve">20; 07; 05 </t>
  </si>
  <si>
    <t>20; 07; 05; 06</t>
  </si>
  <si>
    <t>05; 20</t>
  </si>
  <si>
    <t xml:space="preserve">07; 06  </t>
  </si>
  <si>
    <t xml:space="preserve">07; 06   </t>
  </si>
  <si>
    <t xml:space="preserve"> 20; 144127993 </t>
  </si>
  <si>
    <t xml:space="preserve">05; 07; 20 </t>
  </si>
  <si>
    <t xml:space="preserve">20; 07 </t>
  </si>
  <si>
    <t xml:space="preserve">05; 06; 07 </t>
  </si>
  <si>
    <t>20; 07; 05</t>
  </si>
  <si>
    <r>
      <t xml:space="preserve">Atlikti suplanuoti gatvių apšvietimo </t>
    </r>
    <r>
      <rPr>
        <sz val="12"/>
        <rFont val="Times New Roman"/>
        <family val="1"/>
        <charset val="128"/>
      </rPr>
      <t xml:space="preserve">oro linijų  pakeitimo į oro kabelines darbai vnt. / avarinių gelžbetoninių atramų  keitimo, apšvietimo įrengimo darbai vnt. </t>
    </r>
  </si>
  <si>
    <t xml:space="preserve">Remontuoti daugiabučių namų kiemų dangą </t>
  </si>
  <si>
    <r>
      <t xml:space="preserve"> Įgyvendinti projektą </t>
    </r>
    <r>
      <rPr>
        <sz val="12"/>
        <color rgb="FFFF0000"/>
        <rFont val="Times New Roman"/>
        <family val="1"/>
        <charset val="186"/>
      </rPr>
      <t>„</t>
    </r>
    <r>
      <rPr>
        <sz val="12"/>
        <rFont val="Times New Roman"/>
        <family val="1"/>
        <charset val="186"/>
      </rPr>
      <t>Viešųjų erdvių ir gyvenamosios aplinkos gerinimas teritorijoje, besiribojančioje su Draugystės prospektu, Vytauto gatve, P</t>
    </r>
    <r>
      <rPr>
        <sz val="12"/>
        <color rgb="FFFF0000"/>
        <rFont val="Times New Roman"/>
        <family val="1"/>
        <charset val="186"/>
      </rPr>
      <t>.</t>
    </r>
    <r>
      <rPr>
        <sz val="12"/>
        <rFont val="Times New Roman"/>
        <family val="1"/>
        <charset val="186"/>
      </rPr>
      <t xml:space="preserve"> Višinskio gatve ir Dubijos gatve</t>
    </r>
    <r>
      <rPr>
        <sz val="12"/>
        <color rgb="FFFF0000"/>
        <rFont val="Times New Roman"/>
        <family val="1"/>
        <charset val="186"/>
      </rPr>
      <t>“</t>
    </r>
  </si>
  <si>
    <r>
      <t xml:space="preserve">  Įgyvendinti projektą </t>
    </r>
    <r>
      <rPr>
        <sz val="12"/>
        <color rgb="FFFF0000"/>
        <rFont val="Times New Roman"/>
        <family val="1"/>
        <charset val="186"/>
      </rPr>
      <t>„</t>
    </r>
    <r>
      <rPr>
        <sz val="12"/>
        <rFont val="Times New Roman"/>
        <family val="1"/>
        <charset val="186"/>
      </rPr>
      <t>Aušros alėjos (nuo Žemaitės g. iki Varpo g.) viešųjų pastatų ir viešųjų erdvių prieigų rekonstrukcija</t>
    </r>
    <r>
      <rPr>
        <sz val="12"/>
        <color rgb="FFFF0000"/>
        <rFont val="Times New Roman"/>
        <family val="1"/>
        <charset val="186"/>
      </rPr>
      <t>“</t>
    </r>
  </si>
  <si>
    <r>
      <t xml:space="preserve">Įgyvendinti projektą „Saulės </t>
    </r>
    <r>
      <rPr>
        <sz val="12"/>
        <color rgb="FFFF0000"/>
        <rFont val="Times New Roman"/>
        <family val="1"/>
        <charset val="186"/>
      </rPr>
      <t>L</t>
    </r>
    <r>
      <rPr>
        <sz val="12"/>
        <rFont val="Times New Roman"/>
        <family val="1"/>
        <charset val="186"/>
      </rPr>
      <t>aikrodžio aikštės kapitalinis remontas“</t>
    </r>
  </si>
  <si>
    <r>
      <t>Iš viso tiksl</t>
    </r>
    <r>
      <rPr>
        <b/>
        <sz val="12"/>
        <color rgb="FFFF0000"/>
        <rFont val="Times New Roman"/>
        <family val="1"/>
        <charset val="186"/>
      </rPr>
      <t>ui</t>
    </r>
  </si>
  <si>
    <r>
      <t>Įrengti kelio Šiauliai</t>
    </r>
    <r>
      <rPr>
        <sz val="12"/>
        <color rgb="FFFF0000"/>
        <rFont val="Times New Roman"/>
        <family val="1"/>
        <charset val="186"/>
      </rPr>
      <t>–</t>
    </r>
    <r>
      <rPr>
        <sz val="12"/>
        <rFont val="Times New Roman"/>
        <family val="1"/>
        <charset val="186"/>
      </rPr>
      <t>Panevėžys jungtį su Šiaulių industrinio parko teritorija</t>
    </r>
  </si>
  <si>
    <r>
      <t>Įgyvendinti Daušiškių kapinių II etapo įrengimo darbai (paviršinių nuotekų tinklai, kapinių nusausinimas, vandentiekio tinklai, buitinių nuotekų tinklai</t>
    </r>
    <r>
      <rPr>
        <sz val="12"/>
        <color rgb="FFFF0000"/>
        <rFont val="Times New Roman"/>
        <family val="1"/>
        <charset val="186"/>
      </rPr>
      <t xml:space="preserve">) </t>
    </r>
    <r>
      <rPr>
        <sz val="12"/>
        <rFont val="Times New Roman"/>
        <family val="1"/>
        <charset val="186"/>
      </rPr>
      <t>proc.</t>
    </r>
  </si>
  <si>
    <t>IŠ VISO</t>
  </si>
  <si>
    <t>Vykdyta 2007-12-20 T-430 gatvių asfaltavimo programa (Padirsių g., Linkuvos g., Dotnuvos g., Šakių g., Prienų g., Kybartų g., Odininkų g., Rėkyvos g., Poškos g., Pelkių g.);  vykdyta 2008-02-28 T-50 žvyruotų gatvių (Kalniškių g.) nutiesimo programa; vykdytas 2015-08-27 T-246 žvyruotų gatvių dangos pagerinimo, kai dalis darbų finansuojama paramos teikėjo lėšomis, sprendimas vnt.</t>
  </si>
  <si>
    <t>Rekonstruotų dviračių takų ilgis km</t>
  </si>
  <si>
    <t>Rekonstruotos gatvės ilgis km</t>
  </si>
  <si>
    <t>Bendras rekonstruotos  Pakruojo g. nuo Tilžės g. iki J. Basanavičiaus g. ilgis km</t>
  </si>
  <si>
    <t>Atliktas kasdienių kelionių įpročių monitoringas (stebėsena) ir  pokyčių modeliavimas, parengtas veiksmų planas</t>
  </si>
  <si>
    <t xml:space="preserve">Parengtas spec. planas, rengiamas projektas  dėl žemės paėmimo visuomenės poreikiams </t>
  </si>
  <si>
    <t>Parengtas P. Motiekaičio g. tęsinio projektas</t>
  </si>
  <si>
    <t>Įrengiamas kelias</t>
  </si>
  <si>
    <t xml:space="preserve">Įrengta Aukštabalio g. nuo Baltų g. iki Serbentų g., km, žiedinė sankryža, Tauro g. tęsinys </t>
  </si>
  <si>
    <t>Įgyvendinti pietinio aplinkkelio III etapo įrengimo darbus</t>
  </si>
  <si>
    <t>Atlikti suplanuoti miesto gatvių esminio pagerinimo darbai, minkšto asfalto dangos įrengimo darbai, šaligatvių ir takų kapitalinio remonto darbai proc. (Tilžės g., J. Basanavičiaus g., Lyros g., Aido g., Dainų g., Lyros–Gardino žiedas, Varpo g., Gluosnių g., Nuklono g.)</t>
  </si>
  <si>
    <t>Padengtas išlyginamojo asfalto sluoksnis, įrengti šaligatviai, atliktas šaligatvių remontas</t>
  </si>
  <si>
    <t>Sukurtos arba atnaujintos atviros erdvės mieste, vnt. Atnaujinta Saulės Laikrodžio aikštė ir jos prieigos:  amfiteatras, aikštės danga, pėsčiųjų takai, atnaujintas paminklo „Šaulys“ postamentas,  apšvietimo infrastruktūra, įrengti mažosios architektūros elementai</t>
  </si>
  <si>
    <t xml:space="preserve">Sukurtos arba atnaujintos atviros erdvės mieste kv. m. Sutvarkytas centrinis parkas ir Didždvario parkas,  Kaštonų alėja, atnaujinta S. Lukauskio gatvė,  įrengtos universalios lauko žaidimų aikštelės,  „Skate“ parkas, pėsčiųjų ir dviračių takų infrastruktūra, atliktas apšvietimo ataujinimas ir plėtra, įrengtos sporto aikštelės ir lauko treniruokliai, sutvarkyti želdynai ir kraštovaizdis, įrengti mažosios architektūros elementai </t>
  </si>
  <si>
    <t>Sukurtos arba atnaujintos atviros erdvės miestų vietovėse kv. m</t>
  </si>
  <si>
    <t>Rekonstruotos  šviesoforinio reguliavimo sankryžos Aušros al.–S. Daukanto g., Baltų– Statybininkų g., Tilžės g. ties „Splius“</t>
  </si>
  <si>
    <t xml:space="preserve">Asfaltuoti K. Donelaičio ir Ginkūnų kapinių keliai, sutvarkyti benamių laidojimo kvartalai Ginkūnų kapinėse </t>
  </si>
  <si>
    <t>Tvarkyti takai, privažiavimai km</t>
  </si>
  <si>
    <t>Užtikrinta kolumbariumo priežiūra (kolumbariumo ir takų valymas) proc.</t>
  </si>
  <si>
    <t>Vykdyta komunalinio ūkio priežiūra: aplinkos tvarkymo (žaliųjų plotų, gėlynų, medžių kirtimas, benamių gyvūnų priežiūra, kapinių) priežiūra; gatvių apšvietimo ir reguliavimo, sanitarinių paslaugų, gatvių, šaligatvių, aikštelių, vaikų žaidimo aikštelių, takų priežiūra ir  remontas; Rėkyvos ežere tilto statyba proc.                          Įrengtos autobusų sustojimų stoginės</t>
  </si>
  <si>
    <t>Vykdyta miesto komunalinio ūkio priežiūra: žvyruotų gatvių greideriavimas, kelių dangos ženklinimas, eismo reguliavimo, saugių eismo priemonių diegimas, kryptinio apšvietimo įrengimas proc.</t>
  </si>
  <si>
    <t>* patvirtinta Šiaulių miesto savivaldybės administracijos direktoriaus 2016-10-28  įsakymu Nr. A -1473 (2019-08-19 d. įsakymo Nr. A-1194 redakcija)</t>
  </si>
  <si>
    <t>2019 m. gruodžio 12 d. sprendimo Nr. T-431  redakcija)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</si>
</sst>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 _L_t_-;\-* #,##0.00\ _L_t_-;_-* &quot;-&quot;??\ _L_t_-;_-@_-"/>
    <numFmt numFmtId="165" formatCode="0.0"/>
    <numFmt numFmtId="166" formatCode="_-* #,##0.0000\ _L_t_-;\-* #,##0.0000\ _L_t_-;_-* &quot;-&quot;??\ _L_t_-;_-@_-"/>
    <numFmt numFmtId="167" formatCode="[$-427]General"/>
    <numFmt numFmtId="168" formatCode="0\ %"/>
  </numFmts>
  <fonts count="54">
    <font>
      <sz val="10"/>
      <name val="Arial"/>
      <family val="2"/>
      <charset val="186"/>
    </font>
    <font>
      <sz val="11"/>
      <color theme="1"/>
      <name val="Calibri"/>
      <family val="2"/>
      <charset val="186"/>
      <scheme val="minor"/>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8"/>
      <name val="Times New Roman"/>
      <family val="1"/>
      <charset val="186"/>
    </font>
    <font>
      <sz val="11"/>
      <name val="Times New Roman"/>
      <family val="1"/>
      <charset val="186"/>
    </font>
    <font>
      <b/>
      <sz val="11"/>
      <name val="Times New Roman"/>
      <family val="1"/>
      <charset val="186"/>
    </font>
    <font>
      <sz val="10"/>
      <name val="Times New Roman"/>
      <family val="1"/>
      <charset val="186"/>
    </font>
    <font>
      <sz val="12"/>
      <name val="Times New Roman"/>
      <family val="1"/>
      <charset val="186"/>
    </font>
    <font>
      <b/>
      <sz val="12"/>
      <name val="Times New Roman"/>
      <family val="1"/>
      <charset val="186"/>
    </font>
    <font>
      <sz val="10"/>
      <name val="Arial"/>
      <family val="2"/>
      <charset val="186"/>
    </font>
    <font>
      <sz val="12"/>
      <name val="Arial"/>
      <family val="2"/>
      <charset val="186"/>
    </font>
    <font>
      <sz val="11"/>
      <name val="Arial"/>
      <family val="2"/>
      <charset val="186"/>
    </font>
    <font>
      <sz val="10"/>
      <color theme="1"/>
      <name val="Arial"/>
      <family val="2"/>
      <charset val="186"/>
    </font>
    <font>
      <sz val="12"/>
      <color rgb="FFFF0000"/>
      <name val="Times New Roman"/>
      <family val="1"/>
      <charset val="186"/>
    </font>
    <font>
      <strike/>
      <sz val="12"/>
      <name val="Times New Roman"/>
      <family val="1"/>
      <charset val="186"/>
    </font>
    <font>
      <sz val="12"/>
      <color theme="1"/>
      <name val="Times New Roman"/>
      <family val="1"/>
      <charset val="186"/>
    </font>
    <font>
      <b/>
      <sz val="10"/>
      <name val="Times New Roman"/>
      <family val="1"/>
      <charset val="186"/>
    </font>
    <font>
      <sz val="12"/>
      <name val="Calibri"/>
      <family val="2"/>
      <charset val="186"/>
    </font>
    <font>
      <b/>
      <sz val="12"/>
      <color theme="1"/>
      <name val="Times New Roman"/>
      <family val="1"/>
      <charset val="186"/>
    </font>
    <font>
      <sz val="10"/>
      <color theme="1"/>
      <name val="Times New Roman"/>
      <family val="1"/>
      <charset val="186"/>
    </font>
    <font>
      <sz val="10"/>
      <name val="Lucida Sans Unicode"/>
      <family val="2"/>
      <charset val="186"/>
    </font>
    <font>
      <sz val="12"/>
      <name val="Lucida Sans Unicode"/>
      <family val="2"/>
      <charset val="186"/>
    </font>
    <font>
      <b/>
      <sz val="8"/>
      <color theme="1"/>
      <name val="Times New Roman"/>
      <family val="1"/>
      <charset val="186"/>
    </font>
    <font>
      <i/>
      <sz val="8"/>
      <color theme="1"/>
      <name val="Times New Roman"/>
      <family val="1"/>
      <charset val="186"/>
    </font>
    <font>
      <sz val="8"/>
      <color theme="1"/>
      <name val="Times New Roman"/>
      <family val="1"/>
      <charset val="186"/>
    </font>
    <font>
      <b/>
      <i/>
      <sz val="8"/>
      <color theme="1"/>
      <name val="Times New Roman"/>
      <family val="1"/>
      <charset val="186"/>
    </font>
    <font>
      <sz val="11"/>
      <color theme="1"/>
      <name val="Arial"/>
      <family val="2"/>
      <charset val="186"/>
    </font>
    <font>
      <sz val="9"/>
      <color theme="1"/>
      <name val="Times New Roman"/>
      <family val="1"/>
      <charset val="186"/>
    </font>
    <font>
      <b/>
      <sz val="11"/>
      <color theme="1"/>
      <name val="Times New Roman"/>
      <family val="1"/>
      <charset val="186"/>
    </font>
    <font>
      <b/>
      <sz val="9"/>
      <color theme="1"/>
      <name val="Times New Roman"/>
      <family val="1"/>
      <charset val="186"/>
    </font>
    <font>
      <b/>
      <sz val="9"/>
      <color indexed="8"/>
      <name val="Arial"/>
      <family val="2"/>
      <charset val="186"/>
    </font>
    <font>
      <sz val="9"/>
      <color indexed="8"/>
      <name val="Arial"/>
      <family val="2"/>
      <charset val="186"/>
    </font>
    <font>
      <sz val="10"/>
      <name val="TimesLT"/>
      <charset val="186"/>
    </font>
    <font>
      <b/>
      <sz val="12"/>
      <color rgb="FFFF0000"/>
      <name val="Times New Roman"/>
      <family val="1"/>
      <charset val="186"/>
    </font>
    <font>
      <sz val="12"/>
      <name val="Times New Roman"/>
      <family val="1"/>
      <charset val="128"/>
    </font>
    <font>
      <b/>
      <sz val="12"/>
      <color rgb="FF00B050"/>
      <name val="Times New Roman"/>
      <family val="1"/>
      <charset val="186"/>
    </font>
    <font>
      <sz val="11"/>
      <color rgb="FFFF0000"/>
      <name val="Times New Roman"/>
      <family val="1"/>
      <charset val="186"/>
    </font>
  </fonts>
  <fills count="46">
    <fill>
      <patternFill patternType="none"/>
    </fill>
    <fill>
      <patternFill patternType="gray125"/>
    </fill>
    <fill>
      <patternFill patternType="solid">
        <fgColor indexed="31"/>
        <bgColor indexed="24"/>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24"/>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24"/>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26"/>
      </patternFill>
    </fill>
    <fill>
      <patternFill patternType="solid">
        <fgColor indexed="22"/>
        <bgColor indexed="31"/>
      </patternFill>
    </fill>
    <fill>
      <patternFill patternType="solid">
        <fgColor indexed="13"/>
        <bgColor indexed="34"/>
      </patternFill>
    </fill>
    <fill>
      <patternFill patternType="solid">
        <fgColor theme="0"/>
        <bgColor indexed="64"/>
      </patternFill>
    </fill>
    <fill>
      <patternFill patternType="solid">
        <fgColor theme="0"/>
        <bgColor indexed="26"/>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indexed="44"/>
        <bgColor indexed="22"/>
      </patternFill>
    </fill>
    <fill>
      <patternFill patternType="solid">
        <fgColor theme="0" tint="-0.14999847407452621"/>
        <bgColor indexed="22"/>
      </patternFill>
    </fill>
    <fill>
      <patternFill patternType="solid">
        <fgColor rgb="FFFF99CC"/>
        <bgColor indexed="22"/>
      </patternFill>
    </fill>
    <fill>
      <patternFill patternType="solid">
        <fgColor theme="0"/>
        <bgColor indexed="22"/>
      </patternFill>
    </fill>
    <fill>
      <patternFill patternType="solid">
        <fgColor theme="0"/>
        <bgColor indexed="31"/>
      </patternFill>
    </fill>
    <fill>
      <patternFill patternType="solid">
        <fgColor theme="0" tint="-4.9989318521683403E-2"/>
        <bgColor indexed="31"/>
      </patternFill>
    </fill>
    <fill>
      <patternFill patternType="solid">
        <fgColor theme="0" tint="-0.249977111117893"/>
        <bgColor indexed="31"/>
      </patternFill>
    </fill>
    <fill>
      <patternFill patternType="solid">
        <fgColor indexed="31"/>
        <bgColor indexed="22"/>
      </patternFill>
    </fill>
    <fill>
      <patternFill patternType="solid">
        <fgColor rgb="FFCCFFCC"/>
        <bgColor indexed="64"/>
      </patternFill>
    </fill>
    <fill>
      <patternFill patternType="solid">
        <fgColor rgb="FFFFFFFF"/>
        <bgColor rgb="FFFFFFFF"/>
      </patternFill>
    </fill>
    <fill>
      <patternFill patternType="solid">
        <fgColor rgb="FFFFFF00"/>
        <bgColor indexed="34"/>
      </patternFill>
    </fill>
    <fill>
      <patternFill patternType="solid">
        <fgColor theme="0" tint="-0.14999847407452621"/>
        <bgColor indexed="31"/>
      </patternFill>
    </fill>
    <fill>
      <patternFill patternType="solid">
        <fgColor theme="0" tint="-0.14999847407452621"/>
        <bgColor indexed="26"/>
      </patternFill>
    </fill>
  </fills>
  <borders count="6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diagonal/>
    </border>
    <border>
      <left style="thin">
        <color indexed="8"/>
      </left>
      <right/>
      <top/>
      <bottom/>
      <diagonal/>
    </border>
    <border>
      <left/>
      <right/>
      <top style="thin">
        <color indexed="8"/>
      </top>
      <bottom style="thin">
        <color indexed="8"/>
      </bottom>
      <diagonal/>
    </border>
    <border>
      <left style="thin">
        <color indexed="8"/>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indexed="64"/>
      </bottom>
      <diagonal/>
    </border>
    <border>
      <left/>
      <right/>
      <top/>
      <bottom style="thin">
        <color indexed="8"/>
      </bottom>
      <diagonal/>
    </border>
    <border>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top style="thin">
        <color indexed="64"/>
      </top>
      <bottom style="thin">
        <color indexed="8"/>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right style="thin">
        <color indexed="8"/>
      </right>
      <top/>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right style="thin">
        <color indexed="64"/>
      </right>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thin">
        <color indexed="8"/>
      </top>
      <bottom style="thin">
        <color indexed="64"/>
      </bottom>
      <diagonal/>
    </border>
    <border>
      <left/>
      <right style="thin">
        <color indexed="8"/>
      </right>
      <top style="thin">
        <color indexed="64"/>
      </top>
      <bottom/>
      <diagonal/>
    </border>
    <border>
      <left/>
      <right style="thin">
        <color indexed="64"/>
      </right>
      <top/>
      <bottom/>
      <diagonal/>
    </border>
  </borders>
  <cellStyleXfs count="5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26" fillId="0" borderId="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7" applyNumberFormat="0" applyFill="0" applyAlignment="0" applyProtection="0"/>
    <xf numFmtId="0" fontId="15" fillId="22" borderId="0" applyNumberFormat="0" applyBorder="0" applyAlignment="0" applyProtection="0"/>
    <xf numFmtId="0" fontId="26" fillId="23" borderId="8" applyNumberFormat="0" applyAlignment="0" applyProtection="0"/>
    <xf numFmtId="0" fontId="16" fillId="20" borderId="6"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167" fontId="29" fillId="0" borderId="0"/>
    <xf numFmtId="43" fontId="2" fillId="0" borderId="0" applyFont="0" applyFill="0" applyBorder="0" applyAlignment="0" applyProtection="0"/>
    <xf numFmtId="0" fontId="2" fillId="0" borderId="0"/>
    <xf numFmtId="0" fontId="2" fillId="0" borderId="0"/>
    <xf numFmtId="0" fontId="2" fillId="0" borderId="0"/>
    <xf numFmtId="164" fontId="2" fillId="0" borderId="0" applyFill="0" applyBorder="0" applyAlignment="0" applyProtection="0"/>
    <xf numFmtId="0" fontId="43" fillId="0" borderId="0"/>
    <xf numFmtId="0" fontId="2" fillId="0" borderId="0"/>
    <xf numFmtId="0" fontId="1" fillId="0" borderId="0"/>
    <xf numFmtId="43" fontId="1" fillId="0" borderId="0" applyFont="0" applyFill="0" applyBorder="0" applyAlignment="0" applyProtection="0"/>
    <xf numFmtId="0" fontId="9" fillId="4" borderId="0" applyNumberFormat="0" applyBorder="0" applyAlignment="0" applyProtection="0"/>
    <xf numFmtId="0" fontId="3" fillId="0" borderId="0"/>
    <xf numFmtId="168" fontId="49" fillId="0" borderId="0" applyFill="0" applyBorder="0" applyAlignment="0" applyProtection="0"/>
    <xf numFmtId="43" fontId="2" fillId="0" borderId="0" applyFont="0" applyFill="0" applyBorder="0" applyAlignment="0" applyProtection="0"/>
  </cellStyleXfs>
  <cellXfs count="795">
    <xf numFmtId="0" fontId="0" fillId="0" borderId="0" xfId="0"/>
    <xf numFmtId="0" fontId="20" fillId="0" borderId="0" xfId="0" applyFont="1" applyAlignment="1">
      <alignment vertical="top"/>
    </xf>
    <xf numFmtId="0" fontId="20" fillId="0" borderId="0" xfId="0" applyFont="1" applyBorder="1" applyAlignment="1">
      <alignment vertical="top"/>
    </xf>
    <xf numFmtId="0" fontId="0" fillId="0" borderId="12" xfId="0" applyBorder="1"/>
    <xf numFmtId="0" fontId="20" fillId="0" borderId="0" xfId="0" applyFont="1" applyAlignment="1">
      <alignment vertical="center"/>
    </xf>
    <xf numFmtId="0" fontId="23" fillId="0" borderId="11" xfId="0" applyFont="1" applyBorder="1" applyAlignment="1">
      <alignment horizontal="center" vertical="center" wrapText="1"/>
    </xf>
    <xf numFmtId="165" fontId="24" fillId="30" borderId="11" xfId="0" applyNumberFormat="1" applyFont="1" applyFill="1" applyBorder="1" applyAlignment="1">
      <alignment horizontal="center" vertical="center"/>
    </xf>
    <xf numFmtId="0" fontId="24" fillId="30" borderId="11" xfId="0" applyFont="1" applyFill="1" applyBorder="1" applyAlignment="1">
      <alignment horizontal="center" vertical="center"/>
    </xf>
    <xf numFmtId="49" fontId="24" fillId="0" borderId="11" xfId="0" applyNumberFormat="1" applyFont="1" applyBorder="1" applyAlignment="1">
      <alignment horizontal="center" vertical="center"/>
    </xf>
    <xf numFmtId="165" fontId="24" fillId="27" borderId="11" xfId="0" applyNumberFormat="1" applyFont="1" applyFill="1" applyBorder="1" applyAlignment="1">
      <alignment horizontal="center" vertical="center"/>
    </xf>
    <xf numFmtId="0" fontId="27" fillId="0" borderId="0" xfId="0" applyFont="1" applyBorder="1" applyAlignment="1">
      <alignment vertical="top"/>
    </xf>
    <xf numFmtId="0" fontId="27" fillId="0" borderId="0" xfId="0" applyFont="1" applyBorder="1" applyAlignment="1">
      <alignment horizontal="center" vertical="top"/>
    </xf>
    <xf numFmtId="165" fontId="24" fillId="28" borderId="11" xfId="0" applyNumberFormat="1" applyFont="1" applyFill="1" applyBorder="1" applyAlignment="1">
      <alignment horizontal="center" vertical="center" wrapText="1"/>
    </xf>
    <xf numFmtId="0" fontId="24" fillId="0" borderId="11" xfId="0" applyFont="1" applyBorder="1" applyAlignment="1">
      <alignment horizontal="center" vertical="center"/>
    </xf>
    <xf numFmtId="0" fontId="27" fillId="0" borderId="0" xfId="0" applyFont="1" applyBorder="1"/>
    <xf numFmtId="0" fontId="27" fillId="0" borderId="0" xfId="0" applyFont="1"/>
    <xf numFmtId="0" fontId="21" fillId="0" borderId="11" xfId="0" applyFont="1" applyBorder="1" applyAlignment="1">
      <alignment horizontal="center" vertical="center"/>
    </xf>
    <xf numFmtId="0" fontId="24" fillId="0" borderId="0" xfId="46" applyFont="1" applyBorder="1"/>
    <xf numFmtId="0" fontId="24" fillId="0" borderId="0" xfId="46" applyFont="1"/>
    <xf numFmtId="0" fontId="20" fillId="0" borderId="0" xfId="46" applyFont="1" applyBorder="1" applyAlignment="1">
      <alignment vertical="top"/>
    </xf>
    <xf numFmtId="0" fontId="20" fillId="0" borderId="0" xfId="46" applyFont="1" applyAlignment="1">
      <alignment vertical="top"/>
    </xf>
    <xf numFmtId="0" fontId="20" fillId="0" borderId="0" xfId="46" applyFont="1" applyAlignment="1">
      <alignment horizontal="center" vertical="center"/>
    </xf>
    <xf numFmtId="0" fontId="20" fillId="0" borderId="0" xfId="46" applyFont="1" applyAlignment="1">
      <alignment vertical="center"/>
    </xf>
    <xf numFmtId="0" fontId="2" fillId="0" borderId="0" xfId="46" applyFont="1"/>
    <xf numFmtId="49" fontId="25" fillId="33" borderId="10" xfId="46" applyNumberFormat="1" applyFont="1" applyFill="1" applyBorder="1" applyAlignment="1">
      <alignment horizontal="center" vertical="top" wrapText="1"/>
    </xf>
    <xf numFmtId="49" fontId="25" fillId="33" borderId="10" xfId="46" applyNumberFormat="1" applyFont="1" applyFill="1" applyBorder="1" applyAlignment="1">
      <alignment horizontal="center" vertical="top"/>
    </xf>
    <xf numFmtId="49" fontId="25" fillId="4" borderId="10" xfId="46" applyNumberFormat="1" applyFont="1" applyFill="1" applyBorder="1" applyAlignment="1">
      <alignment horizontal="center" vertical="top"/>
    </xf>
    <xf numFmtId="165" fontId="24" fillId="37" borderId="31" xfId="0" applyNumberFormat="1" applyFont="1" applyFill="1" applyBorder="1" applyAlignment="1">
      <alignment horizontal="center" vertical="center" wrapText="1"/>
    </xf>
    <xf numFmtId="165" fontId="24" fillId="28" borderId="35" xfId="0" applyNumberFormat="1" applyFont="1" applyFill="1" applyBorder="1" applyAlignment="1">
      <alignment horizontal="center" vertical="center" wrapText="1"/>
    </xf>
    <xf numFmtId="165" fontId="24" fillId="28" borderId="21" xfId="0" applyNumberFormat="1" applyFont="1" applyFill="1" applyBorder="1" applyAlignment="1">
      <alignment horizontal="center" vertical="center" wrapText="1"/>
    </xf>
    <xf numFmtId="165" fontId="24" fillId="37" borderId="13" xfId="46" applyNumberFormat="1" applyFont="1" applyFill="1" applyBorder="1" applyAlignment="1">
      <alignment horizontal="center" vertical="center" wrapText="1"/>
    </xf>
    <xf numFmtId="165" fontId="24" fillId="28" borderId="33" xfId="0" applyNumberFormat="1" applyFont="1" applyFill="1" applyBorder="1" applyAlignment="1">
      <alignment horizontal="center" vertical="center" wrapText="1"/>
    </xf>
    <xf numFmtId="49" fontId="39" fillId="0" borderId="36" xfId="0" applyNumberFormat="1" applyFont="1" applyBorder="1" applyAlignment="1">
      <alignment horizontal="left" vertical="center" wrapText="1"/>
    </xf>
    <xf numFmtId="0" fontId="32" fillId="0" borderId="36" xfId="0" applyFont="1" applyBorder="1" applyAlignment="1">
      <alignment vertical="top" wrapText="1"/>
    </xf>
    <xf numFmtId="165" fontId="21" fillId="0" borderId="10" xfId="46" applyNumberFormat="1" applyFont="1" applyFill="1" applyBorder="1" applyAlignment="1">
      <alignment horizontal="center" vertical="center" wrapText="1"/>
    </xf>
    <xf numFmtId="165" fontId="21" fillId="0" borderId="13" xfId="46" applyNumberFormat="1" applyFont="1" applyFill="1" applyBorder="1" applyAlignment="1">
      <alignment horizontal="center" vertical="center"/>
    </xf>
    <xf numFmtId="165" fontId="25" fillId="0" borderId="13" xfId="46" applyNumberFormat="1" applyFont="1" applyFill="1" applyBorder="1" applyAlignment="1">
      <alignment horizontal="center" vertical="center"/>
    </xf>
    <xf numFmtId="0" fontId="20" fillId="0" borderId="0" xfId="46" applyFont="1" applyFill="1" applyBorder="1" applyAlignment="1">
      <alignment vertical="top"/>
    </xf>
    <xf numFmtId="49" fontId="39" fillId="30" borderId="36" xfId="0" applyNumberFormat="1" applyFont="1" applyFill="1" applyBorder="1" applyAlignment="1">
      <alignment horizontal="left" vertical="center" wrapText="1"/>
    </xf>
    <xf numFmtId="0" fontId="32" fillId="30" borderId="36" xfId="0" applyFont="1" applyFill="1" applyBorder="1" applyAlignment="1">
      <alignment vertical="top" wrapText="1"/>
    </xf>
    <xf numFmtId="165" fontId="21" fillId="30" borderId="10" xfId="46" applyNumberFormat="1" applyFont="1" applyFill="1" applyBorder="1" applyAlignment="1">
      <alignment horizontal="center" vertical="center" wrapText="1"/>
    </xf>
    <xf numFmtId="49" fontId="40" fillId="0" borderId="36" xfId="0" applyNumberFormat="1" applyFont="1" applyBorder="1" applyAlignment="1">
      <alignment horizontal="left" vertical="center" wrapText="1"/>
    </xf>
    <xf numFmtId="1" fontId="21" fillId="0" borderId="10" xfId="46" applyNumberFormat="1" applyFont="1" applyFill="1" applyBorder="1" applyAlignment="1">
      <alignment horizontal="center" vertical="center" wrapText="1"/>
    </xf>
    <xf numFmtId="1" fontId="21" fillId="0" borderId="10" xfId="46" applyNumberFormat="1" applyFont="1" applyFill="1" applyBorder="1" applyAlignment="1">
      <alignment horizontal="center" vertical="center"/>
    </xf>
    <xf numFmtId="1" fontId="21" fillId="0" borderId="13" xfId="46" applyNumberFormat="1" applyFont="1" applyFill="1" applyBorder="1" applyAlignment="1">
      <alignment horizontal="center" vertical="center"/>
    </xf>
    <xf numFmtId="49" fontId="41" fillId="0" borderId="36" xfId="0" applyNumberFormat="1" applyFont="1" applyBorder="1" applyAlignment="1">
      <alignment horizontal="left" vertical="center" wrapText="1"/>
    </xf>
    <xf numFmtId="49" fontId="42" fillId="30" borderId="36" xfId="0" applyNumberFormat="1" applyFont="1" applyFill="1" applyBorder="1" applyAlignment="1">
      <alignment vertical="center" wrapText="1"/>
    </xf>
    <xf numFmtId="0" fontId="35" fillId="30" borderId="36" xfId="0" applyFont="1" applyFill="1" applyBorder="1" applyAlignment="1">
      <alignment vertical="top" wrapText="1"/>
    </xf>
    <xf numFmtId="0" fontId="21" fillId="30" borderId="10" xfId="46" applyFont="1" applyFill="1" applyBorder="1" applyAlignment="1">
      <alignment horizontal="center" vertical="center"/>
    </xf>
    <xf numFmtId="165" fontId="21" fillId="30" borderId="13" xfId="46" applyNumberFormat="1" applyFont="1" applyFill="1" applyBorder="1" applyAlignment="1">
      <alignment horizontal="center" vertical="center"/>
    </xf>
    <xf numFmtId="49" fontId="41" fillId="0" borderId="37" xfId="0" applyNumberFormat="1" applyFont="1" applyBorder="1" applyAlignment="1">
      <alignment horizontal="left" vertical="center" wrapText="1"/>
    </xf>
    <xf numFmtId="0" fontId="32" fillId="0" borderId="37" xfId="0" applyFont="1" applyBorder="1" applyAlignment="1">
      <alignment vertical="top" wrapText="1"/>
    </xf>
    <xf numFmtId="49" fontId="42" fillId="30" borderId="37" xfId="0" applyNumberFormat="1" applyFont="1" applyFill="1" applyBorder="1" applyAlignment="1">
      <alignment horizontal="center" vertical="center" wrapText="1"/>
    </xf>
    <xf numFmtId="0" fontId="35" fillId="30" borderId="37" xfId="0" applyFont="1" applyFill="1" applyBorder="1" applyAlignment="1">
      <alignment vertical="top" wrapText="1"/>
    </xf>
    <xf numFmtId="1" fontId="21" fillId="30" borderId="10" xfId="46" applyNumberFormat="1" applyFont="1" applyFill="1" applyBorder="1" applyAlignment="1">
      <alignment horizontal="center" vertical="center"/>
    </xf>
    <xf numFmtId="49" fontId="42" fillId="0" borderId="37" xfId="0" applyNumberFormat="1" applyFont="1" applyBorder="1" applyAlignment="1">
      <alignment horizontal="center" vertical="center" wrapText="1"/>
    </xf>
    <xf numFmtId="0" fontId="35" fillId="0" borderId="38" xfId="0" applyFont="1" applyBorder="1" applyAlignment="1">
      <alignment vertical="top" wrapText="1"/>
    </xf>
    <xf numFmtId="49" fontId="41" fillId="0" borderId="37" xfId="0" applyNumberFormat="1" applyFont="1" applyBorder="1" applyAlignment="1">
      <alignment horizontal="center" vertical="center" wrapText="1"/>
    </xf>
    <xf numFmtId="0" fontId="32" fillId="0" borderId="37" xfId="0" applyFont="1" applyBorder="1" applyAlignment="1">
      <alignment horizontal="left" vertical="top" wrapText="1"/>
    </xf>
    <xf numFmtId="165" fontId="21" fillId="30" borderId="10" xfId="46" applyNumberFormat="1" applyFont="1" applyFill="1" applyBorder="1" applyAlignment="1">
      <alignment horizontal="center" vertical="center"/>
    </xf>
    <xf numFmtId="49" fontId="32" fillId="0" borderId="37" xfId="0" applyNumberFormat="1" applyFont="1" applyBorder="1" applyAlignment="1">
      <alignment horizontal="center" vertical="center" wrapText="1"/>
    </xf>
    <xf numFmtId="49" fontId="32" fillId="0" borderId="36" xfId="0" applyNumberFormat="1" applyFont="1" applyBorder="1" applyAlignment="1">
      <alignment horizontal="left" vertical="top" wrapText="1"/>
    </xf>
    <xf numFmtId="49" fontId="32" fillId="0" borderId="36" xfId="0" applyNumberFormat="1" applyFont="1" applyBorder="1" applyAlignment="1">
      <alignment horizontal="left" vertical="center" wrapText="1"/>
    </xf>
    <xf numFmtId="165" fontId="24" fillId="27" borderId="13" xfId="0" applyNumberFormat="1" applyFont="1" applyFill="1" applyBorder="1" applyAlignment="1">
      <alignment horizontal="center" vertical="center"/>
    </xf>
    <xf numFmtId="165" fontId="25" fillId="4" borderId="13" xfId="46" applyNumberFormat="1" applyFont="1" applyFill="1" applyBorder="1" applyAlignment="1" applyProtection="1">
      <alignment horizontal="center" vertical="center"/>
      <protection locked="0"/>
    </xf>
    <xf numFmtId="49" fontId="20" fillId="0" borderId="0" xfId="46" applyNumberFormat="1" applyFont="1" applyBorder="1" applyAlignment="1" applyProtection="1">
      <alignment vertical="top"/>
      <protection locked="0"/>
    </xf>
    <xf numFmtId="0" fontId="20" fillId="0" borderId="0" xfId="46" applyFont="1" applyBorder="1" applyAlignment="1" applyProtection="1">
      <alignment vertical="top"/>
      <protection locked="0"/>
    </xf>
    <xf numFmtId="0" fontId="2" fillId="0" borderId="0" xfId="46" applyFont="1" applyProtection="1">
      <protection locked="0"/>
    </xf>
    <xf numFmtId="0" fontId="36" fillId="0" borderId="0" xfId="49" applyFont="1" applyBorder="1" applyAlignment="1">
      <alignment wrapText="1"/>
    </xf>
    <xf numFmtId="0" fontId="43" fillId="0" borderId="0" xfId="49" applyBorder="1"/>
    <xf numFmtId="0" fontId="43" fillId="0" borderId="0" xfId="49"/>
    <xf numFmtId="0" fontId="43" fillId="0" borderId="0" xfId="49" applyFill="1" applyBorder="1"/>
    <xf numFmtId="0" fontId="36" fillId="0" borderId="0" xfId="49" applyFont="1" applyFill="1" applyBorder="1"/>
    <xf numFmtId="0" fontId="43" fillId="0" borderId="0" xfId="49" applyFont="1" applyFill="1" applyBorder="1" applyAlignment="1">
      <alignment vertical="top"/>
    </xf>
    <xf numFmtId="0" fontId="20" fillId="0" borderId="0" xfId="46" applyFont="1" applyFill="1" applyBorder="1" applyAlignment="1" applyProtection="1">
      <alignment vertical="top"/>
      <protection locked="0"/>
    </xf>
    <xf numFmtId="165" fontId="24" fillId="37" borderId="11" xfId="46" applyNumberFormat="1" applyFont="1" applyFill="1" applyBorder="1" applyAlignment="1" applyProtection="1">
      <alignment horizontal="center" vertical="center" wrapText="1"/>
      <protection locked="0"/>
    </xf>
    <xf numFmtId="165" fontId="24" fillId="28" borderId="13" xfId="46" applyNumberFormat="1" applyFont="1" applyFill="1" applyBorder="1" applyAlignment="1" applyProtection="1">
      <alignment horizontal="center" vertical="center" wrapText="1"/>
      <protection locked="0"/>
    </xf>
    <xf numFmtId="165" fontId="24" fillId="37" borderId="15" xfId="46" applyNumberFormat="1" applyFont="1" applyFill="1" applyBorder="1" applyAlignment="1" applyProtection="1">
      <alignment horizontal="center" vertical="center" wrapText="1"/>
      <protection locked="0"/>
    </xf>
    <xf numFmtId="0" fontId="24" fillId="0" borderId="0" xfId="46" applyFont="1" applyBorder="1" applyAlignment="1">
      <alignment vertical="top"/>
    </xf>
    <xf numFmtId="165" fontId="24" fillId="37" borderId="41" xfId="46" applyNumberFormat="1" applyFont="1" applyFill="1" applyBorder="1" applyAlignment="1" applyProtection="1">
      <alignment horizontal="center" vertical="center" wrapText="1"/>
      <protection locked="0"/>
    </xf>
    <xf numFmtId="165" fontId="25" fillId="4" borderId="13" xfId="46" applyNumberFormat="1" applyFont="1" applyFill="1" applyBorder="1" applyAlignment="1">
      <alignment horizontal="center" vertical="center"/>
    </xf>
    <xf numFmtId="165" fontId="24" fillId="37" borderId="15" xfId="46" applyNumberFormat="1" applyFont="1" applyFill="1" applyBorder="1" applyAlignment="1" applyProtection="1">
      <alignment horizontal="center" vertical="center"/>
      <protection locked="0"/>
    </xf>
    <xf numFmtId="165" fontId="24" fillId="37" borderId="14" xfId="46" applyNumberFormat="1" applyFont="1" applyFill="1" applyBorder="1" applyAlignment="1" applyProtection="1">
      <alignment horizontal="center" vertical="center"/>
      <protection locked="0"/>
    </xf>
    <xf numFmtId="165" fontId="24" fillId="37" borderId="13" xfId="46" applyNumberFormat="1" applyFont="1" applyFill="1" applyBorder="1" applyAlignment="1">
      <alignment horizontal="center" vertical="center"/>
    </xf>
    <xf numFmtId="165" fontId="24" fillId="28" borderId="10" xfId="0" applyNumberFormat="1" applyFont="1" applyFill="1" applyBorder="1" applyAlignment="1">
      <alignment horizontal="center" vertical="center"/>
    </xf>
    <xf numFmtId="165" fontId="24" fillId="0" borderId="10" xfId="46" applyNumberFormat="1" applyFont="1" applyFill="1" applyBorder="1" applyAlignment="1">
      <alignment horizontal="center" vertical="center"/>
    </xf>
    <xf numFmtId="0" fontId="2" fillId="0" borderId="0" xfId="46" applyFont="1" applyFill="1"/>
    <xf numFmtId="165" fontId="24" fillId="27" borderId="10" xfId="46" applyNumberFormat="1" applyFont="1" applyFill="1" applyBorder="1" applyAlignment="1">
      <alignment horizontal="center" vertical="center"/>
    </xf>
    <xf numFmtId="165" fontId="24" fillId="38" borderId="13" xfId="46" applyNumberFormat="1" applyFont="1" applyFill="1" applyBorder="1" applyAlignment="1">
      <alignment horizontal="center" vertical="center"/>
    </xf>
    <xf numFmtId="165" fontId="25" fillId="40" borderId="13" xfId="46" applyNumberFormat="1" applyFont="1" applyFill="1" applyBorder="1" applyAlignment="1">
      <alignment horizontal="center" vertical="center"/>
    </xf>
    <xf numFmtId="165" fontId="25" fillId="39" borderId="31" xfId="46" applyNumberFormat="1" applyFont="1" applyFill="1" applyBorder="1" applyAlignment="1">
      <alignment horizontal="center" vertical="center"/>
    </xf>
    <xf numFmtId="165" fontId="24" fillId="37" borderId="11" xfId="46" applyNumberFormat="1" applyFont="1" applyFill="1" applyBorder="1" applyAlignment="1">
      <alignment horizontal="center" vertical="center"/>
    </xf>
    <xf numFmtId="165" fontId="24" fillId="27" borderId="11" xfId="46" applyNumberFormat="1" applyFont="1" applyFill="1" applyBorder="1" applyAlignment="1">
      <alignment horizontal="center" vertical="center"/>
    </xf>
    <xf numFmtId="165" fontId="24" fillId="0" borderId="11" xfId="46" applyNumberFormat="1" applyFont="1" applyFill="1" applyBorder="1" applyAlignment="1">
      <alignment horizontal="center" vertical="center"/>
    </xf>
    <xf numFmtId="165" fontId="24" fillId="37" borderId="33" xfId="46" applyNumberFormat="1" applyFont="1" applyFill="1" applyBorder="1" applyAlignment="1">
      <alignment horizontal="center" vertical="center"/>
    </xf>
    <xf numFmtId="165" fontId="24" fillId="0" borderId="14" xfId="46" applyNumberFormat="1" applyFont="1" applyFill="1" applyBorder="1" applyAlignment="1">
      <alignment horizontal="center" vertical="center"/>
    </xf>
    <xf numFmtId="165" fontId="24" fillId="27" borderId="14" xfId="46" applyNumberFormat="1" applyFont="1" applyFill="1" applyBorder="1" applyAlignment="1">
      <alignment horizontal="center" vertical="center"/>
    </xf>
    <xf numFmtId="165" fontId="24" fillId="27" borderId="13" xfId="46" applyNumberFormat="1" applyFont="1" applyFill="1" applyBorder="1" applyAlignment="1">
      <alignment horizontal="center" vertical="center"/>
    </xf>
    <xf numFmtId="0" fontId="25" fillId="25" borderId="10" xfId="46" applyFont="1" applyFill="1" applyBorder="1" applyAlignment="1">
      <alignment horizontal="center" vertical="center"/>
    </xf>
    <xf numFmtId="165" fontId="30" fillId="0" borderId="10" xfId="46" applyNumberFormat="1" applyFont="1" applyFill="1" applyBorder="1" applyAlignment="1">
      <alignment horizontal="center" vertical="center"/>
    </xf>
    <xf numFmtId="165" fontId="24" fillId="0" borderId="13" xfId="46" applyNumberFormat="1" applyFont="1" applyFill="1" applyBorder="1" applyAlignment="1">
      <alignment horizontal="center" vertical="center"/>
    </xf>
    <xf numFmtId="165" fontId="24" fillId="0" borderId="13" xfId="46" applyNumberFormat="1" applyFont="1" applyFill="1" applyBorder="1" applyAlignment="1">
      <alignment horizontal="center" vertical="center" wrapText="1"/>
    </xf>
    <xf numFmtId="165" fontId="24" fillId="27" borderId="10" xfId="46" applyNumberFormat="1" applyFont="1" applyFill="1" applyBorder="1" applyAlignment="1">
      <alignment horizontal="center" vertical="center" wrapText="1"/>
    </xf>
    <xf numFmtId="165" fontId="24" fillId="0" borderId="13" xfId="0" applyNumberFormat="1" applyFont="1" applyFill="1" applyBorder="1" applyAlignment="1">
      <alignment horizontal="center" vertical="center"/>
    </xf>
    <xf numFmtId="0" fontId="21" fillId="0" borderId="0" xfId="46" applyFont="1" applyFill="1" applyBorder="1" applyAlignment="1">
      <alignment vertical="top"/>
    </xf>
    <xf numFmtId="0" fontId="28" fillId="0" borderId="0" xfId="46" applyFont="1" applyFill="1"/>
    <xf numFmtId="165" fontId="24" fillId="29" borderId="13" xfId="46" applyNumberFormat="1" applyFont="1" applyFill="1" applyBorder="1" applyAlignment="1">
      <alignment horizontal="center" vertical="center"/>
    </xf>
    <xf numFmtId="165" fontId="25" fillId="4" borderId="14" xfId="46" applyNumberFormat="1" applyFont="1" applyFill="1" applyBorder="1" applyAlignment="1">
      <alignment horizontal="center" vertical="center"/>
    </xf>
    <xf numFmtId="165" fontId="25" fillId="33" borderId="13" xfId="46" applyNumberFormat="1" applyFont="1" applyFill="1" applyBorder="1" applyAlignment="1">
      <alignment horizontal="center" vertical="center"/>
    </xf>
    <xf numFmtId="165" fontId="24" fillId="37" borderId="14" xfId="46" applyNumberFormat="1" applyFont="1" applyFill="1" applyBorder="1" applyAlignment="1">
      <alignment horizontal="center" vertical="center"/>
    </xf>
    <xf numFmtId="165" fontId="24" fillId="37" borderId="31" xfId="46" applyNumberFormat="1" applyFont="1" applyFill="1" applyBorder="1" applyAlignment="1">
      <alignment horizontal="center" vertical="center"/>
    </xf>
    <xf numFmtId="165" fontId="24" fillId="24" borderId="10" xfId="46" applyNumberFormat="1" applyFont="1" applyFill="1" applyBorder="1" applyAlignment="1">
      <alignment horizontal="center" vertical="center"/>
    </xf>
    <xf numFmtId="165" fontId="30" fillId="0" borderId="10" xfId="0" applyNumberFormat="1" applyFont="1" applyFill="1" applyBorder="1" applyAlignment="1">
      <alignment horizontal="center" vertical="center"/>
    </xf>
    <xf numFmtId="165" fontId="24" fillId="38" borderId="13" xfId="0" applyNumberFormat="1" applyFont="1" applyFill="1" applyBorder="1" applyAlignment="1">
      <alignment horizontal="center" vertical="center"/>
    </xf>
    <xf numFmtId="165" fontId="24" fillId="0" borderId="10" xfId="0" applyNumberFormat="1" applyFont="1" applyBorder="1" applyAlignment="1">
      <alignment horizontal="center" vertical="center"/>
    </xf>
    <xf numFmtId="0" fontId="24" fillId="24" borderId="10" xfId="46" applyFont="1" applyFill="1" applyBorder="1" applyAlignment="1">
      <alignment horizontal="center" vertical="center" wrapText="1"/>
    </xf>
    <xf numFmtId="165" fontId="24" fillId="37" borderId="13" xfId="0" applyNumberFormat="1" applyFont="1" applyFill="1" applyBorder="1" applyAlignment="1">
      <alignment horizontal="center" vertical="center"/>
    </xf>
    <xf numFmtId="165" fontId="24" fillId="0" borderId="10" xfId="46" applyNumberFormat="1" applyFont="1" applyFill="1" applyBorder="1" applyAlignment="1">
      <alignment horizontal="center" vertical="center" wrapText="1"/>
    </xf>
    <xf numFmtId="165" fontId="24" fillId="0" borderId="10" xfId="0" applyNumberFormat="1" applyFont="1" applyFill="1" applyBorder="1" applyAlignment="1">
      <alignment horizontal="center" vertical="center"/>
    </xf>
    <xf numFmtId="0" fontId="21" fillId="0" borderId="0" xfId="46" applyFont="1" applyBorder="1" applyAlignment="1">
      <alignment vertical="top"/>
    </xf>
    <xf numFmtId="0" fontId="28" fillId="0" borderId="0" xfId="46" applyFont="1"/>
    <xf numFmtId="165" fontId="25" fillId="30" borderId="13" xfId="46" applyNumberFormat="1" applyFont="1" applyFill="1" applyBorder="1" applyAlignment="1">
      <alignment horizontal="center" vertical="center"/>
    </xf>
    <xf numFmtId="165" fontId="24" fillId="27" borderId="10" xfId="0" applyNumberFormat="1" applyFont="1" applyFill="1" applyBorder="1" applyAlignment="1">
      <alignment horizontal="center" vertical="center"/>
    </xf>
    <xf numFmtId="2" fontId="31" fillId="27" borderId="10" xfId="0" applyNumberFormat="1" applyFont="1" applyFill="1" applyBorder="1" applyAlignment="1">
      <alignment horizontal="center" vertical="center"/>
    </xf>
    <xf numFmtId="0" fontId="24" fillId="27" borderId="10" xfId="0" applyNumberFormat="1" applyFont="1" applyFill="1" applyBorder="1" applyAlignment="1">
      <alignment horizontal="center" vertical="center"/>
    </xf>
    <xf numFmtId="2" fontId="31" fillId="27" borderId="10" xfId="46" applyNumberFormat="1" applyFont="1" applyFill="1" applyBorder="1" applyAlignment="1">
      <alignment horizontal="center" vertical="center" wrapText="1"/>
    </xf>
    <xf numFmtId="165" fontId="31" fillId="27" borderId="13" xfId="0" applyNumberFormat="1" applyFont="1" applyFill="1" applyBorder="1" applyAlignment="1" applyProtection="1">
      <alignment horizontal="center" vertical="center"/>
      <protection locked="0"/>
    </xf>
    <xf numFmtId="165" fontId="24" fillId="37" borderId="50" xfId="0" applyNumberFormat="1" applyFont="1" applyFill="1" applyBorder="1" applyAlignment="1">
      <alignment horizontal="center" vertical="center"/>
    </xf>
    <xf numFmtId="165" fontId="31" fillId="27" borderId="31" xfId="46" applyNumberFormat="1" applyFont="1" applyFill="1" applyBorder="1" applyAlignment="1" applyProtection="1">
      <alignment horizontal="center" vertical="center" wrapText="1"/>
      <protection locked="0"/>
    </xf>
    <xf numFmtId="165" fontId="31" fillId="0" borderId="13" xfId="0" applyNumberFormat="1" applyFont="1" applyBorder="1" applyAlignment="1" applyProtection="1">
      <alignment horizontal="center" vertical="center"/>
      <protection locked="0"/>
    </xf>
    <xf numFmtId="165" fontId="24" fillId="0" borderId="31" xfId="46" applyNumberFormat="1" applyFont="1" applyFill="1" applyBorder="1" applyAlignment="1" applyProtection="1">
      <alignment horizontal="center" vertical="center" wrapText="1"/>
      <protection locked="0"/>
    </xf>
    <xf numFmtId="49" fontId="25" fillId="4" borderId="21" xfId="46" applyNumberFormat="1" applyFont="1" applyFill="1" applyBorder="1" applyAlignment="1">
      <alignment vertical="center"/>
    </xf>
    <xf numFmtId="49" fontId="25" fillId="4" borderId="12" xfId="46" applyNumberFormat="1" applyFont="1" applyFill="1" applyBorder="1" applyAlignment="1">
      <alignment vertical="center"/>
    </xf>
    <xf numFmtId="49" fontId="25" fillId="4" borderId="29" xfId="46" applyNumberFormat="1" applyFont="1" applyFill="1" applyBorder="1" applyAlignment="1">
      <alignment vertical="center"/>
    </xf>
    <xf numFmtId="165" fontId="25" fillId="4" borderId="11" xfId="46" applyNumberFormat="1" applyFont="1" applyFill="1" applyBorder="1" applyAlignment="1">
      <alignment horizontal="center" vertical="center"/>
    </xf>
    <xf numFmtId="165" fontId="20" fillId="0" borderId="0" xfId="46" applyNumberFormat="1" applyFont="1" applyBorder="1" applyAlignment="1">
      <alignment vertical="top"/>
    </xf>
    <xf numFmtId="0" fontId="20" fillId="0" borderId="26" xfId="46" applyFont="1" applyBorder="1" applyAlignment="1">
      <alignment horizontal="center" vertical="center"/>
    </xf>
    <xf numFmtId="49" fontId="25" fillId="24" borderId="10" xfId="46" applyNumberFormat="1" applyFont="1" applyFill="1" applyBorder="1" applyAlignment="1">
      <alignment horizontal="center" vertical="top"/>
    </xf>
    <xf numFmtId="49" fontId="23" fillId="24" borderId="13" xfId="46" applyNumberFormat="1" applyFont="1" applyFill="1" applyBorder="1" applyAlignment="1">
      <alignment horizontal="left" vertical="top"/>
    </xf>
    <xf numFmtId="0" fontId="44" fillId="0" borderId="25" xfId="0" applyFont="1" applyBorder="1" applyAlignment="1">
      <alignment horizontal="left" vertical="top" wrapText="1"/>
    </xf>
    <xf numFmtId="165" fontId="23" fillId="0" borderId="16" xfId="47" applyNumberFormat="1" applyFont="1" applyFill="1" applyBorder="1" applyAlignment="1">
      <alignment horizontal="center" vertical="center"/>
    </xf>
    <xf numFmtId="165" fontId="25" fillId="0" borderId="34" xfId="46" applyNumberFormat="1" applyFont="1" applyFill="1" applyBorder="1" applyAlignment="1">
      <alignment horizontal="center" vertical="center"/>
    </xf>
    <xf numFmtId="0" fontId="44" fillId="0" borderId="26" xfId="0" applyFont="1" applyBorder="1" applyAlignment="1">
      <alignment horizontal="left" vertical="top" wrapText="1"/>
    </xf>
    <xf numFmtId="0" fontId="23" fillId="0" borderId="56" xfId="46" applyFont="1" applyFill="1" applyBorder="1" applyAlignment="1">
      <alignment horizontal="center" vertical="center"/>
    </xf>
    <xf numFmtId="0" fontId="44" fillId="0" borderId="39" xfId="0" applyFont="1" applyBorder="1" applyAlignment="1">
      <alignment horizontal="left" vertical="top" wrapText="1"/>
    </xf>
    <xf numFmtId="0" fontId="44" fillId="0" borderId="48" xfId="0" applyFont="1" applyBorder="1" applyAlignment="1">
      <alignment horizontal="left" vertical="top" wrapText="1"/>
    </xf>
    <xf numFmtId="0" fontId="23" fillId="0" borderId="57" xfId="46" applyFont="1" applyFill="1" applyBorder="1" applyAlignment="1">
      <alignment horizontal="center" vertical="center"/>
    </xf>
    <xf numFmtId="0" fontId="23" fillId="0" borderId="20" xfId="46" applyFont="1" applyFill="1" applyBorder="1" applyAlignment="1">
      <alignment horizontal="center" vertical="center"/>
    </xf>
    <xf numFmtId="0" fontId="23" fillId="0" borderId="19" xfId="46" applyFont="1" applyFill="1" applyBorder="1" applyAlignment="1">
      <alignment horizontal="center" vertical="center"/>
    </xf>
    <xf numFmtId="0" fontId="44" fillId="0" borderId="49" xfId="0" applyFont="1" applyBorder="1" applyAlignment="1">
      <alignment horizontal="left" vertical="top" wrapText="1"/>
    </xf>
    <xf numFmtId="0" fontId="44" fillId="0" borderId="27" xfId="0" applyFont="1" applyBorder="1" applyAlignment="1">
      <alignment horizontal="left" vertical="top" wrapText="1"/>
    </xf>
    <xf numFmtId="49" fontId="25" fillId="24" borderId="13" xfId="46" applyNumberFormat="1" applyFont="1" applyFill="1" applyBorder="1" applyAlignment="1">
      <alignment horizontal="left" vertical="top"/>
    </xf>
    <xf numFmtId="0" fontId="45" fillId="0" borderId="39" xfId="0" applyFont="1" applyBorder="1" applyAlignment="1">
      <alignment horizontal="left" vertical="top" wrapText="1"/>
    </xf>
    <xf numFmtId="0" fontId="22" fillId="0" borderId="19" xfId="46" applyFont="1" applyFill="1" applyBorder="1" applyAlignment="1">
      <alignment horizontal="center" vertical="center"/>
    </xf>
    <xf numFmtId="49" fontId="24" fillId="0" borderId="11" xfId="46" applyNumberFormat="1" applyFont="1" applyFill="1" applyBorder="1" applyAlignment="1">
      <alignment horizontal="center" vertical="top"/>
    </xf>
    <xf numFmtId="0" fontId="33" fillId="0" borderId="19" xfId="46" applyFont="1" applyFill="1" applyBorder="1" applyAlignment="1">
      <alignment horizontal="center" vertical="center"/>
    </xf>
    <xf numFmtId="165" fontId="23" fillId="0" borderId="16" xfId="47" applyNumberFormat="1" applyFont="1" applyFill="1" applyBorder="1" applyAlignment="1">
      <alignment horizontal="center" vertical="center" wrapText="1"/>
    </xf>
    <xf numFmtId="0" fontId="33" fillId="0" borderId="11" xfId="46" applyFont="1" applyFill="1" applyBorder="1" applyAlignment="1">
      <alignment horizontal="center" vertical="center"/>
    </xf>
    <xf numFmtId="165" fontId="23" fillId="0" borderId="13" xfId="46" applyNumberFormat="1" applyFont="1" applyFill="1" applyBorder="1" applyAlignment="1">
      <alignment horizontal="center" vertical="center"/>
    </xf>
    <xf numFmtId="165" fontId="23" fillId="0" borderId="11" xfId="47" applyNumberFormat="1" applyFont="1" applyFill="1" applyBorder="1" applyAlignment="1">
      <alignment horizontal="center" vertical="center"/>
    </xf>
    <xf numFmtId="49" fontId="24" fillId="0" borderId="25" xfId="46" applyNumberFormat="1" applyFont="1" applyFill="1" applyBorder="1" applyAlignment="1">
      <alignment horizontal="center" vertical="top"/>
    </xf>
    <xf numFmtId="0" fontId="33" fillId="0" borderId="43" xfId="46" applyFont="1" applyFill="1" applyBorder="1" applyAlignment="1">
      <alignment horizontal="center" vertical="center"/>
    </xf>
    <xf numFmtId="165" fontId="23" fillId="0" borderId="25" xfId="47" applyNumberFormat="1" applyFont="1" applyFill="1" applyBorder="1" applyAlignment="1">
      <alignment horizontal="center" vertical="center"/>
    </xf>
    <xf numFmtId="0" fontId="46" fillId="0" borderId="11" xfId="0" applyFont="1" applyBorder="1" applyAlignment="1">
      <alignment horizontal="left" vertical="top" wrapText="1"/>
    </xf>
    <xf numFmtId="165" fontId="22" fillId="0" borderId="11" xfId="47" applyNumberFormat="1" applyFont="1" applyFill="1" applyBorder="1" applyAlignment="1">
      <alignment horizontal="center" vertical="center"/>
    </xf>
    <xf numFmtId="165" fontId="25" fillId="26" borderId="13" xfId="46" applyNumberFormat="1" applyFont="1" applyFill="1" applyBorder="1" applyAlignment="1">
      <alignment horizontal="center" vertical="center"/>
    </xf>
    <xf numFmtId="165" fontId="24" fillId="27" borderId="15" xfId="0" applyNumberFormat="1" applyFont="1" applyFill="1" applyBorder="1" applyAlignment="1">
      <alignment horizontal="center" vertical="center"/>
    </xf>
    <xf numFmtId="0" fontId="23" fillId="0" borderId="0" xfId="46" applyFont="1" applyFill="1" applyBorder="1" applyAlignment="1">
      <alignment horizontal="center" vertical="center"/>
    </xf>
    <xf numFmtId="165" fontId="22" fillId="30" borderId="11" xfId="0" applyNumberFormat="1" applyFont="1" applyFill="1" applyBorder="1" applyAlignment="1">
      <alignment horizontal="center" vertical="center"/>
    </xf>
    <xf numFmtId="165" fontId="21" fillId="27" borderId="11" xfId="0" applyNumberFormat="1" applyFont="1" applyFill="1" applyBorder="1" applyAlignment="1">
      <alignment horizontal="center" vertical="center"/>
    </xf>
    <xf numFmtId="165" fontId="21" fillId="0" borderId="11" xfId="0" applyNumberFormat="1" applyFont="1" applyBorder="1" applyAlignment="1">
      <alignment horizontal="center" vertical="center"/>
    </xf>
    <xf numFmtId="165" fontId="22" fillId="30" borderId="16" xfId="0" applyNumberFormat="1" applyFont="1" applyFill="1" applyBorder="1" applyAlignment="1">
      <alignment horizontal="center" vertical="center"/>
    </xf>
    <xf numFmtId="0" fontId="24" fillId="0" borderId="11" xfId="0" applyFont="1" applyFill="1" applyBorder="1" applyAlignment="1">
      <alignment horizontal="center" vertical="center"/>
    </xf>
    <xf numFmtId="165" fontId="22" fillId="31" borderId="11" xfId="0" applyNumberFormat="1" applyFont="1" applyFill="1" applyBorder="1" applyAlignment="1">
      <alignment horizontal="center" vertical="center"/>
    </xf>
    <xf numFmtId="165" fontId="20" fillId="0" borderId="0" xfId="46" applyNumberFormat="1" applyFont="1" applyAlignment="1">
      <alignment horizontal="center" vertical="center"/>
    </xf>
    <xf numFmtId="0" fontId="24" fillId="0" borderId="0" xfId="46" applyFont="1" applyAlignment="1">
      <alignment horizontal="center"/>
    </xf>
    <xf numFmtId="165" fontId="25" fillId="34" borderId="10" xfId="46" applyNumberFormat="1" applyFont="1" applyFill="1" applyBorder="1" applyAlignment="1">
      <alignment horizontal="center" vertical="center"/>
    </xf>
    <xf numFmtId="165" fontId="24" fillId="37" borderId="31" xfId="0" applyNumberFormat="1" applyFont="1" applyFill="1" applyBorder="1" applyAlignment="1">
      <alignment horizontal="center" vertical="center"/>
    </xf>
    <xf numFmtId="165" fontId="31" fillId="27" borderId="31" xfId="0" applyNumberFormat="1" applyFont="1" applyFill="1" applyBorder="1" applyAlignment="1" applyProtection="1">
      <alignment horizontal="center" vertical="center"/>
      <protection locked="0"/>
    </xf>
    <xf numFmtId="165" fontId="24" fillId="27" borderId="30" xfId="46" applyNumberFormat="1" applyFont="1" applyFill="1" applyBorder="1" applyAlignment="1">
      <alignment horizontal="center" vertical="center"/>
    </xf>
    <xf numFmtId="0" fontId="21" fillId="31" borderId="10" xfId="46" applyFont="1" applyFill="1" applyBorder="1" applyAlignment="1">
      <alignment horizontal="center" vertical="center"/>
    </xf>
    <xf numFmtId="1" fontId="21" fillId="31" borderId="10" xfId="46" applyNumberFormat="1" applyFont="1" applyFill="1" applyBorder="1" applyAlignment="1">
      <alignment horizontal="center" vertical="center"/>
    </xf>
    <xf numFmtId="165" fontId="25" fillId="34" borderId="19" xfId="46" applyNumberFormat="1" applyFont="1" applyFill="1" applyBorder="1" applyAlignment="1">
      <alignment horizontal="center" vertical="center"/>
    </xf>
    <xf numFmtId="165" fontId="25" fillId="34" borderId="11" xfId="46" applyNumberFormat="1" applyFont="1" applyFill="1" applyBorder="1" applyAlignment="1">
      <alignment horizontal="center" vertical="center"/>
    </xf>
    <xf numFmtId="0" fontId="24" fillId="0" borderId="11" xfId="0" applyFont="1" applyBorder="1" applyAlignment="1">
      <alignment horizontal="center" vertical="center"/>
    </xf>
    <xf numFmtId="165" fontId="24" fillId="27" borderId="30" xfId="46" applyNumberFormat="1" applyFont="1" applyFill="1" applyBorder="1" applyAlignment="1">
      <alignment horizontal="center" vertical="center"/>
    </xf>
    <xf numFmtId="165" fontId="31" fillId="0" borderId="31" xfId="0" applyNumberFormat="1" applyFont="1" applyBorder="1" applyAlignment="1" applyProtection="1">
      <alignment horizontal="center" vertical="center"/>
      <protection locked="0"/>
    </xf>
    <xf numFmtId="165" fontId="24" fillId="30" borderId="10" xfId="46" applyNumberFormat="1" applyFont="1" applyFill="1" applyBorder="1" applyAlignment="1">
      <alignment horizontal="center" vertical="center"/>
    </xf>
    <xf numFmtId="165" fontId="25" fillId="43" borderId="13" xfId="46" applyNumberFormat="1" applyFont="1" applyFill="1" applyBorder="1" applyAlignment="1">
      <alignment horizontal="center" vertical="center"/>
    </xf>
    <xf numFmtId="165" fontId="24" fillId="30" borderId="30" xfId="46" applyNumberFormat="1" applyFont="1" applyFill="1" applyBorder="1" applyAlignment="1">
      <alignment horizontal="center" vertical="center"/>
    </xf>
    <xf numFmtId="165" fontId="21" fillId="30" borderId="11" xfId="0" applyNumberFormat="1" applyFont="1" applyFill="1" applyBorder="1" applyAlignment="1">
      <alignment horizontal="center" vertical="center"/>
    </xf>
    <xf numFmtId="0" fontId="21" fillId="30" borderId="11" xfId="0" applyFont="1" applyFill="1" applyBorder="1" applyAlignment="1">
      <alignment horizontal="center" vertical="center"/>
    </xf>
    <xf numFmtId="165" fontId="24" fillId="0" borderId="15" xfId="46" applyNumberFormat="1" applyFont="1" applyFill="1" applyBorder="1" applyAlignment="1">
      <alignment horizontal="center" vertical="center"/>
    </xf>
    <xf numFmtId="165" fontId="24" fillId="28" borderId="13" xfId="0" applyNumberFormat="1" applyFont="1" applyFill="1" applyBorder="1" applyAlignment="1">
      <alignment horizontal="center" vertical="center"/>
    </xf>
    <xf numFmtId="165" fontId="24" fillId="28" borderId="10" xfId="0" applyNumberFormat="1" applyFont="1" applyFill="1" applyBorder="1" applyAlignment="1">
      <alignment horizontal="center" vertical="center" wrapText="1"/>
    </xf>
    <xf numFmtId="165" fontId="24" fillId="28" borderId="13" xfId="0" applyNumberFormat="1" applyFont="1" applyFill="1" applyBorder="1" applyAlignment="1">
      <alignment horizontal="center" vertical="center" wrapText="1"/>
    </xf>
    <xf numFmtId="165" fontId="24" fillId="28" borderId="10" xfId="46" applyNumberFormat="1" applyFont="1" applyFill="1" applyBorder="1" applyAlignment="1">
      <alignment horizontal="center" vertical="center" wrapText="1"/>
    </xf>
    <xf numFmtId="165" fontId="25" fillId="44" borderId="13" xfId="46" applyNumberFormat="1" applyFont="1" applyFill="1" applyBorder="1" applyAlignment="1">
      <alignment horizontal="center" vertical="center"/>
    </xf>
    <xf numFmtId="165" fontId="20" fillId="0" borderId="0" xfId="0" applyNumberFormat="1" applyFont="1" applyAlignment="1">
      <alignment vertical="center"/>
    </xf>
    <xf numFmtId="14" fontId="24" fillId="0" borderId="0" xfId="0" applyNumberFormat="1" applyFont="1" applyAlignment="1">
      <alignment vertical="center"/>
    </xf>
    <xf numFmtId="165" fontId="24" fillId="27" borderId="13" xfId="46" applyNumberFormat="1" applyFont="1" applyFill="1" applyBorder="1" applyAlignment="1">
      <alignment horizontal="center" vertical="center" wrapText="1"/>
    </xf>
    <xf numFmtId="165" fontId="24" fillId="36" borderId="11" xfId="46" applyNumberFormat="1" applyFont="1" applyFill="1" applyBorder="1" applyAlignment="1">
      <alignment horizontal="center" vertical="center"/>
    </xf>
    <xf numFmtId="0" fontId="21" fillId="0" borderId="11" xfId="0" applyFont="1" applyBorder="1" applyAlignment="1">
      <alignment vertical="top"/>
    </xf>
    <xf numFmtId="165" fontId="21" fillId="0" borderId="11" xfId="0" applyNumberFormat="1" applyFont="1" applyBorder="1" applyAlignment="1">
      <alignment horizontal="center" vertical="center" wrapText="1"/>
    </xf>
    <xf numFmtId="165" fontId="24" fillId="37" borderId="26" xfId="46" applyNumberFormat="1" applyFont="1" applyFill="1" applyBorder="1" applyAlignment="1" applyProtection="1">
      <alignment horizontal="center" vertical="center" wrapText="1"/>
      <protection locked="0"/>
    </xf>
    <xf numFmtId="165" fontId="24" fillId="28" borderId="15" xfId="46" applyNumberFormat="1" applyFont="1" applyFill="1" applyBorder="1" applyAlignment="1" applyProtection="1">
      <alignment horizontal="center" vertical="center" wrapText="1"/>
      <protection locked="0"/>
    </xf>
    <xf numFmtId="165" fontId="25" fillId="37" borderId="11" xfId="46" applyNumberFormat="1" applyFont="1" applyFill="1" applyBorder="1" applyAlignment="1" applyProtection="1">
      <alignment horizontal="center" vertical="center"/>
      <protection locked="0"/>
    </xf>
    <xf numFmtId="165" fontId="24" fillId="27" borderId="30" xfId="46" applyNumberFormat="1" applyFont="1" applyFill="1" applyBorder="1" applyAlignment="1">
      <alignment horizontal="center" vertical="center"/>
    </xf>
    <xf numFmtId="49" fontId="25" fillId="33" borderId="15" xfId="46" applyNumberFormat="1" applyFont="1" applyFill="1" applyBorder="1" applyAlignment="1">
      <alignment horizontal="center" vertical="top"/>
    </xf>
    <xf numFmtId="49" fontId="25" fillId="24" borderId="15" xfId="46" applyNumberFormat="1" applyFont="1" applyFill="1" applyBorder="1" applyAlignment="1">
      <alignment horizontal="center" vertical="top"/>
    </xf>
    <xf numFmtId="0" fontId="23" fillId="0" borderId="12" xfId="46" applyFont="1" applyFill="1" applyBorder="1" applyAlignment="1">
      <alignment horizontal="center" vertical="center"/>
    </xf>
    <xf numFmtId="0" fontId="22" fillId="0" borderId="0" xfId="46" applyFont="1" applyFill="1" applyBorder="1" applyAlignment="1">
      <alignment horizontal="center" vertical="center"/>
    </xf>
    <xf numFmtId="0" fontId="33" fillId="0" borderId="0" xfId="46" applyFont="1" applyFill="1" applyBorder="1" applyAlignment="1">
      <alignment horizontal="center" vertical="center"/>
    </xf>
    <xf numFmtId="0" fontId="25" fillId="30" borderId="11" xfId="0" applyFont="1" applyFill="1" applyBorder="1" applyAlignment="1">
      <alignment horizontal="center" vertical="center"/>
    </xf>
    <xf numFmtId="165" fontId="21" fillId="30" borderId="11" xfId="0" applyNumberFormat="1" applyFont="1" applyFill="1" applyBorder="1" applyAlignment="1">
      <alignment horizontal="center" vertical="center" wrapText="1"/>
    </xf>
    <xf numFmtId="49" fontId="23" fillId="24" borderId="14" xfId="46" applyNumberFormat="1" applyFont="1" applyFill="1" applyBorder="1" applyAlignment="1">
      <alignment horizontal="left" vertical="top"/>
    </xf>
    <xf numFmtId="0" fontId="23" fillId="0" borderId="60" xfId="46" applyFont="1" applyFill="1" applyBorder="1" applyAlignment="1">
      <alignment horizontal="center" vertical="center"/>
    </xf>
    <xf numFmtId="165" fontId="23" fillId="0" borderId="21" xfId="47" applyNumberFormat="1" applyFont="1" applyFill="1" applyBorder="1" applyAlignment="1">
      <alignment horizontal="center" vertical="center"/>
    </xf>
    <xf numFmtId="165" fontId="24" fillId="31" borderId="15" xfId="0" applyNumberFormat="1" applyFont="1" applyFill="1" applyBorder="1" applyAlignment="1">
      <alignment horizontal="center" vertical="center"/>
    </xf>
    <xf numFmtId="165" fontId="24" fillId="31" borderId="10" xfId="46" applyNumberFormat="1" applyFont="1" applyFill="1" applyBorder="1" applyAlignment="1">
      <alignment horizontal="center" vertical="center"/>
    </xf>
    <xf numFmtId="0" fontId="24" fillId="0" borderId="0" xfId="46" applyFont="1" applyBorder="1" applyAlignment="1">
      <alignment horizontal="center" vertical="center"/>
    </xf>
    <xf numFmtId="0" fontId="37" fillId="0" borderId="0" xfId="46" applyFont="1" applyBorder="1" applyAlignment="1">
      <alignment vertical="top" wrapText="1"/>
    </xf>
    <xf numFmtId="0" fontId="24" fillId="0" borderId="0" xfId="46" applyFont="1" applyFill="1" applyBorder="1" applyAlignment="1">
      <alignment vertical="top"/>
    </xf>
    <xf numFmtId="165" fontId="25" fillId="0" borderId="0" xfId="46" applyNumberFormat="1" applyFont="1" applyFill="1" applyBorder="1" applyAlignment="1">
      <alignment horizontal="center" vertical="center"/>
    </xf>
    <xf numFmtId="0" fontId="24" fillId="0" borderId="0" xfId="46" applyFont="1" applyFill="1" applyBorder="1" applyAlignment="1">
      <alignment vertical="center"/>
    </xf>
    <xf numFmtId="0" fontId="23" fillId="0" borderId="11" xfId="0" applyFont="1" applyBorder="1" applyAlignment="1">
      <alignment vertical="center"/>
    </xf>
    <xf numFmtId="0" fontId="23" fillId="0" borderId="0" xfId="46" applyFont="1" applyFill="1" applyBorder="1" applyAlignment="1">
      <alignment horizontal="right" vertical="center"/>
    </xf>
    <xf numFmtId="165" fontId="24" fillId="44" borderId="31" xfId="0" applyNumberFormat="1" applyFont="1" applyFill="1" applyBorder="1" applyAlignment="1">
      <alignment horizontal="center" vertical="center" wrapText="1"/>
    </xf>
    <xf numFmtId="165" fontId="24" fillId="44" borderId="13" xfId="46" applyNumberFormat="1" applyFont="1" applyFill="1" applyBorder="1" applyAlignment="1">
      <alignment horizontal="center" vertical="center" wrapText="1"/>
    </xf>
    <xf numFmtId="165" fontId="25" fillId="44" borderId="31" xfId="46" applyNumberFormat="1" applyFont="1" applyFill="1" applyBorder="1" applyAlignment="1" applyProtection="1">
      <alignment horizontal="center" vertical="center"/>
      <protection locked="0"/>
    </xf>
    <xf numFmtId="0" fontId="25" fillId="34" borderId="10" xfId="46" applyFont="1" applyFill="1" applyBorder="1" applyAlignment="1">
      <alignment horizontal="center" vertical="center"/>
    </xf>
    <xf numFmtId="165" fontId="25" fillId="34" borderId="13" xfId="46" applyNumberFormat="1" applyFont="1" applyFill="1" applyBorder="1" applyAlignment="1">
      <alignment horizontal="center" vertical="center"/>
    </xf>
    <xf numFmtId="0" fontId="25" fillId="44" borderId="10" xfId="46" applyFont="1" applyFill="1" applyBorder="1" applyAlignment="1">
      <alignment horizontal="center" vertical="center"/>
    </xf>
    <xf numFmtId="165" fontId="25" fillId="44" borderId="47" xfId="46" applyNumberFormat="1" applyFont="1" applyFill="1" applyBorder="1" applyAlignment="1">
      <alignment horizontal="center" vertical="center"/>
    </xf>
    <xf numFmtId="0" fontId="25" fillId="34" borderId="31" xfId="46" applyFont="1" applyFill="1" applyBorder="1" applyAlignment="1">
      <alignment horizontal="center" vertical="center"/>
    </xf>
    <xf numFmtId="165" fontId="25" fillId="34" borderId="25" xfId="46" applyNumberFormat="1" applyFont="1" applyFill="1" applyBorder="1" applyAlignment="1">
      <alignment horizontal="center" vertical="center"/>
    </xf>
    <xf numFmtId="0" fontId="25" fillId="34" borderId="11" xfId="46" applyFont="1" applyFill="1" applyBorder="1" applyAlignment="1">
      <alignment horizontal="center" vertical="center"/>
    </xf>
    <xf numFmtId="165" fontId="25" fillId="44" borderId="50" xfId="46" applyNumberFormat="1" applyFont="1" applyFill="1" applyBorder="1" applyAlignment="1">
      <alignment horizontal="center" vertical="center"/>
    </xf>
    <xf numFmtId="165" fontId="25" fillId="44" borderId="31" xfId="46" applyNumberFormat="1" applyFont="1" applyFill="1" applyBorder="1" applyAlignment="1">
      <alignment horizontal="center" vertical="center"/>
    </xf>
    <xf numFmtId="165" fontId="24" fillId="44" borderId="11" xfId="46" applyNumberFormat="1" applyFont="1" applyFill="1" applyBorder="1" applyAlignment="1" applyProtection="1">
      <alignment horizontal="center" vertical="center"/>
      <protection locked="0"/>
    </xf>
    <xf numFmtId="165" fontId="24" fillId="44" borderId="26" xfId="46" applyNumberFormat="1" applyFont="1" applyFill="1" applyBorder="1" applyAlignment="1" applyProtection="1">
      <alignment horizontal="center" vertical="center" wrapText="1"/>
      <protection locked="0"/>
    </xf>
    <xf numFmtId="165" fontId="24" fillId="44" borderId="11" xfId="46" applyNumberFormat="1" applyFont="1" applyFill="1" applyBorder="1" applyAlignment="1" applyProtection="1">
      <alignment horizontal="center" vertical="center" wrapText="1"/>
      <protection locked="0"/>
    </xf>
    <xf numFmtId="165" fontId="24" fillId="44" borderId="15" xfId="46" applyNumberFormat="1" applyFont="1" applyFill="1" applyBorder="1" applyAlignment="1" applyProtection="1">
      <alignment horizontal="center" vertical="center" wrapText="1"/>
      <protection locked="0"/>
    </xf>
    <xf numFmtId="165" fontId="24" fillId="44" borderId="41" xfId="46" applyNumberFormat="1" applyFont="1" applyFill="1" applyBorder="1" applyAlignment="1" applyProtection="1">
      <alignment horizontal="center" vertical="center" wrapText="1"/>
      <protection locked="0"/>
    </xf>
    <xf numFmtId="165" fontId="24" fillId="44" borderId="15" xfId="46" applyNumberFormat="1" applyFont="1" applyFill="1" applyBorder="1" applyAlignment="1" applyProtection="1">
      <alignment horizontal="center" vertical="center"/>
      <protection locked="0"/>
    </xf>
    <xf numFmtId="165" fontId="24" fillId="44" borderId="14" xfId="46" applyNumberFormat="1" applyFont="1" applyFill="1" applyBorder="1" applyAlignment="1" applyProtection="1">
      <alignment horizontal="center" vertical="center"/>
      <protection locked="0"/>
    </xf>
    <xf numFmtId="165" fontId="24" fillId="44" borderId="13" xfId="46" applyNumberFormat="1" applyFont="1" applyFill="1" applyBorder="1" applyAlignment="1">
      <alignment horizontal="center" vertical="center"/>
    </xf>
    <xf numFmtId="165" fontId="24" fillId="44" borderId="11" xfId="46" applyNumberFormat="1" applyFont="1" applyFill="1" applyBorder="1" applyAlignment="1">
      <alignment horizontal="center" vertical="center"/>
    </xf>
    <xf numFmtId="165" fontId="24" fillId="44" borderId="33" xfId="46" applyNumberFormat="1" applyFont="1" applyFill="1" applyBorder="1" applyAlignment="1">
      <alignment horizontal="center" vertical="center"/>
    </xf>
    <xf numFmtId="165" fontId="24" fillId="30" borderId="13" xfId="46" applyNumberFormat="1" applyFont="1" applyFill="1" applyBorder="1" applyAlignment="1">
      <alignment horizontal="center" vertical="center"/>
    </xf>
    <xf numFmtId="165" fontId="24" fillId="44" borderId="14" xfId="46" applyNumberFormat="1" applyFont="1" applyFill="1" applyBorder="1" applyAlignment="1">
      <alignment horizontal="center" vertical="center"/>
    </xf>
    <xf numFmtId="165" fontId="24" fillId="44" borderId="31" xfId="46" applyNumberFormat="1" applyFont="1" applyFill="1" applyBorder="1" applyAlignment="1">
      <alignment horizontal="center" vertical="center"/>
    </xf>
    <xf numFmtId="165" fontId="24" fillId="44" borderId="13" xfId="0" applyNumberFormat="1" applyFont="1" applyFill="1" applyBorder="1" applyAlignment="1">
      <alignment horizontal="center" vertical="center"/>
    </xf>
    <xf numFmtId="165" fontId="24" fillId="30" borderId="13" xfId="0" applyNumberFormat="1" applyFont="1" applyFill="1" applyBorder="1" applyAlignment="1">
      <alignment horizontal="center" vertical="center"/>
    </xf>
    <xf numFmtId="165" fontId="24" fillId="44" borderId="31" xfId="0" applyNumberFormat="1" applyFont="1" applyFill="1" applyBorder="1" applyAlignment="1">
      <alignment horizontal="center" vertical="center"/>
    </xf>
    <xf numFmtId="165" fontId="24" fillId="44" borderId="50" xfId="0" applyNumberFormat="1" applyFont="1" applyFill="1" applyBorder="1" applyAlignment="1">
      <alignment horizontal="center" vertical="center"/>
    </xf>
    <xf numFmtId="165" fontId="24" fillId="34" borderId="11" xfId="46" applyNumberFormat="1" applyFont="1" applyFill="1" applyBorder="1" applyAlignment="1">
      <alignment horizontal="center" vertical="center" wrapText="1"/>
    </xf>
    <xf numFmtId="165" fontId="24" fillId="44" borderId="11" xfId="46" applyNumberFormat="1" applyFont="1" applyFill="1" applyBorder="1" applyAlignment="1">
      <alignment horizontal="center" vertical="center" wrapText="1"/>
    </xf>
    <xf numFmtId="165" fontId="24" fillId="44" borderId="14" xfId="46" applyNumberFormat="1" applyFont="1" applyFill="1" applyBorder="1" applyAlignment="1">
      <alignment horizontal="center" vertical="center" wrapText="1"/>
    </xf>
    <xf numFmtId="165" fontId="24" fillId="0" borderId="11" xfId="46" applyNumberFormat="1" applyFont="1" applyFill="1" applyBorder="1" applyAlignment="1">
      <alignment horizontal="center" vertical="center" wrapText="1"/>
    </xf>
    <xf numFmtId="165" fontId="24" fillId="0" borderId="14" xfId="46" applyNumberFormat="1" applyFont="1" applyFill="1" applyBorder="1" applyAlignment="1">
      <alignment horizontal="center" vertical="center" wrapText="1"/>
    </xf>
    <xf numFmtId="165" fontId="21" fillId="0" borderId="0" xfId="46" applyNumberFormat="1" applyFont="1" applyAlignment="1">
      <alignment vertical="top"/>
    </xf>
    <xf numFmtId="0" fontId="24" fillId="0" borderId="0" xfId="46" applyFont="1" applyBorder="1" applyAlignment="1">
      <alignment horizontal="center" vertical="center"/>
    </xf>
    <xf numFmtId="0" fontId="24" fillId="0" borderId="0" xfId="0" applyFont="1" applyAlignment="1">
      <alignment horizontal="center" vertical="top"/>
    </xf>
    <xf numFmtId="0" fontId="24" fillId="0" borderId="0" xfId="46" applyFont="1" applyAlignment="1">
      <alignment horizontal="center" vertical="center"/>
    </xf>
    <xf numFmtId="0" fontId="38" fillId="0" borderId="0" xfId="46" applyFont="1" applyBorder="1" applyAlignment="1">
      <alignment vertical="top" wrapText="1"/>
    </xf>
    <xf numFmtId="0" fontId="25" fillId="0" borderId="30" xfId="46" applyFont="1" applyFill="1" applyBorder="1" applyAlignment="1">
      <alignment horizontal="center" vertical="center"/>
    </xf>
    <xf numFmtId="0" fontId="25" fillId="0" borderId="10" xfId="46" applyFont="1" applyFill="1" applyBorder="1" applyAlignment="1">
      <alignment horizontal="center" vertical="center" wrapText="1"/>
    </xf>
    <xf numFmtId="0" fontId="25" fillId="27" borderId="10" xfId="46" applyFont="1" applyFill="1" applyBorder="1" applyAlignment="1">
      <alignment horizontal="center" vertical="center"/>
    </xf>
    <xf numFmtId="0" fontId="25" fillId="44" borderId="30" xfId="46" applyFont="1" applyFill="1" applyBorder="1" applyAlignment="1" applyProtection="1">
      <alignment horizontal="center" vertical="center"/>
      <protection locked="0"/>
    </xf>
    <xf numFmtId="0" fontId="25" fillId="37" borderId="11" xfId="46" applyFont="1" applyFill="1" applyBorder="1" applyAlignment="1" applyProtection="1">
      <alignment horizontal="center" vertical="center"/>
      <protection locked="0"/>
    </xf>
    <xf numFmtId="0" fontId="25" fillId="0" borderId="15" xfId="46" applyFont="1" applyBorder="1" applyAlignment="1" applyProtection="1">
      <alignment horizontal="center" vertical="center"/>
      <protection locked="0"/>
    </xf>
    <xf numFmtId="0" fontId="25" fillId="27" borderId="10" xfId="46" applyFont="1" applyFill="1" applyBorder="1" applyAlignment="1" applyProtection="1">
      <alignment horizontal="center" vertical="center" wrapText="1"/>
      <protection locked="0"/>
    </xf>
    <xf numFmtId="0" fontId="25" fillId="0" borderId="10" xfId="46" applyFont="1" applyBorder="1" applyAlignment="1" applyProtection="1">
      <alignment horizontal="center" vertical="center"/>
      <protection locked="0"/>
    </xf>
    <xf numFmtId="0" fontId="25" fillId="0" borderId="30" xfId="46" applyFont="1" applyBorder="1" applyAlignment="1">
      <alignment horizontal="center" vertical="center"/>
    </xf>
    <xf numFmtId="0" fontId="25" fillId="0" borderId="10" xfId="46" applyFont="1" applyBorder="1" applyAlignment="1">
      <alignment horizontal="center" vertical="center"/>
    </xf>
    <xf numFmtId="0" fontId="25" fillId="0" borderId="10" xfId="46" applyFont="1" applyBorder="1" applyAlignment="1">
      <alignment horizontal="center" vertical="center" wrapText="1"/>
    </xf>
    <xf numFmtId="0" fontId="25" fillId="0" borderId="10" xfId="46" applyFont="1" applyFill="1" applyBorder="1" applyAlignment="1">
      <alignment horizontal="center" vertical="center"/>
    </xf>
    <xf numFmtId="0" fontId="25" fillId="0" borderId="13" xfId="46" applyFont="1" applyFill="1" applyBorder="1" applyAlignment="1">
      <alignment horizontal="center" vertical="center"/>
    </xf>
    <xf numFmtId="0" fontId="24" fillId="0" borderId="10" xfId="46" applyFont="1" applyFill="1" applyBorder="1" applyAlignment="1">
      <alignment horizontal="center" vertical="center"/>
    </xf>
    <xf numFmtId="0" fontId="25" fillId="25" borderId="30" xfId="46" applyFont="1" applyFill="1" applyBorder="1" applyAlignment="1">
      <alignment horizontal="center" vertical="center"/>
    </xf>
    <xf numFmtId="0" fontId="25" fillId="28" borderId="10" xfId="46" applyFont="1" applyFill="1" applyBorder="1" applyAlignment="1">
      <alignment horizontal="center" vertical="center"/>
    </xf>
    <xf numFmtId="0" fontId="25" fillId="44" borderId="13" xfId="46" applyFont="1" applyFill="1" applyBorder="1" applyAlignment="1">
      <alignment horizontal="center" vertical="center"/>
    </xf>
    <xf numFmtId="0" fontId="25" fillId="0" borderId="15" xfId="46" applyFont="1" applyFill="1" applyBorder="1" applyAlignment="1">
      <alignment horizontal="center" vertical="center"/>
    </xf>
    <xf numFmtId="0" fontId="24" fillId="25" borderId="10" xfId="46" applyFont="1" applyFill="1" applyBorder="1" applyAlignment="1">
      <alignment horizontal="right" vertical="center"/>
    </xf>
    <xf numFmtId="0" fontId="25" fillId="40" borderId="10" xfId="46" applyFont="1" applyFill="1" applyBorder="1" applyAlignment="1">
      <alignment horizontal="center" vertical="center"/>
    </xf>
    <xf numFmtId="49" fontId="25" fillId="24" borderId="10" xfId="46" applyNumberFormat="1" applyFont="1" applyFill="1" applyBorder="1" applyAlignment="1">
      <alignment horizontal="center" vertical="center" wrapText="1"/>
    </xf>
    <xf numFmtId="0" fontId="25" fillId="30" borderId="10" xfId="46" applyFont="1" applyFill="1" applyBorder="1" applyAlignment="1">
      <alignment horizontal="center" vertical="center"/>
    </xf>
    <xf numFmtId="0" fontId="25" fillId="0" borderId="61" xfId="46" applyFont="1" applyFill="1" applyBorder="1" applyAlignment="1">
      <alignment horizontal="center" vertical="center"/>
    </xf>
    <xf numFmtId="0" fontId="25" fillId="44" borderId="62" xfId="46" applyFont="1" applyFill="1" applyBorder="1" applyAlignment="1">
      <alignment horizontal="center" vertical="center"/>
    </xf>
    <xf numFmtId="49" fontId="24" fillId="0" borderId="26" xfId="46" applyNumberFormat="1" applyFont="1" applyFill="1" applyBorder="1" applyAlignment="1">
      <alignment horizontal="center" vertical="top" wrapText="1"/>
    </xf>
    <xf numFmtId="49" fontId="24" fillId="0" borderId="11" xfId="46" applyNumberFormat="1" applyFont="1" applyFill="1" applyBorder="1" applyAlignment="1">
      <alignment horizontal="center" vertical="top" wrapText="1"/>
    </xf>
    <xf numFmtId="49" fontId="24" fillId="0" borderId="26" xfId="46" applyNumberFormat="1" applyFont="1" applyFill="1" applyBorder="1" applyAlignment="1">
      <alignment horizontal="center" vertical="top"/>
    </xf>
    <xf numFmtId="0" fontId="25" fillId="0" borderId="11" xfId="46" applyFont="1" applyFill="1" applyBorder="1" applyAlignment="1">
      <alignment horizontal="center" vertical="center"/>
    </xf>
    <xf numFmtId="0" fontId="24" fillId="0" borderId="20" xfId="46" applyFont="1" applyBorder="1" applyAlignment="1">
      <alignment horizontal="center" vertical="center"/>
    </xf>
    <xf numFmtId="0" fontId="24" fillId="0" borderId="19" xfId="46" applyFont="1" applyBorder="1" applyAlignment="1">
      <alignment horizontal="center" vertical="center"/>
    </xf>
    <xf numFmtId="0" fontId="24" fillId="0" borderId="34" xfId="46" applyFont="1" applyBorder="1" applyAlignment="1">
      <alignment vertical="center"/>
    </xf>
    <xf numFmtId="165" fontId="25" fillId="26" borderId="34" xfId="46" applyNumberFormat="1" applyFont="1" applyFill="1" applyBorder="1" applyAlignment="1">
      <alignment horizontal="center" vertical="center"/>
    </xf>
    <xf numFmtId="0" fontId="24" fillId="0" borderId="11" xfId="46" applyFont="1" applyBorder="1" applyAlignment="1">
      <alignment horizontal="center" vertical="center" wrapText="1"/>
    </xf>
    <xf numFmtId="0" fontId="25" fillId="28" borderId="30" xfId="46" applyFont="1" applyFill="1" applyBorder="1" applyAlignment="1">
      <alignment horizontal="center" vertical="center" wrapText="1"/>
    </xf>
    <xf numFmtId="0" fontId="25" fillId="28" borderId="15" xfId="46" applyFont="1" applyFill="1" applyBorder="1" applyAlignment="1">
      <alignment horizontal="center" vertical="center" wrapText="1"/>
    </xf>
    <xf numFmtId="165" fontId="24" fillId="28" borderId="14" xfId="0" applyNumberFormat="1" applyFont="1" applyFill="1" applyBorder="1" applyAlignment="1">
      <alignment horizontal="center" vertical="center"/>
    </xf>
    <xf numFmtId="165" fontId="24" fillId="38" borderId="31" xfId="46" applyNumberFormat="1" applyFont="1" applyFill="1" applyBorder="1" applyAlignment="1">
      <alignment horizontal="center" vertical="center"/>
    </xf>
    <xf numFmtId="165" fontId="24" fillId="38" borderId="14" xfId="46" applyNumberFormat="1" applyFont="1" applyFill="1" applyBorder="1" applyAlignment="1">
      <alignment horizontal="center" vertical="center"/>
    </xf>
    <xf numFmtId="165" fontId="24" fillId="37" borderId="32" xfId="46" applyNumberFormat="1" applyFont="1" applyFill="1" applyBorder="1" applyAlignment="1" applyProtection="1">
      <alignment horizontal="center" vertical="center" wrapText="1"/>
      <protection locked="0"/>
    </xf>
    <xf numFmtId="49" fontId="25" fillId="33" borderId="10" xfId="46" applyNumberFormat="1" applyFont="1" applyFill="1" applyBorder="1" applyAlignment="1">
      <alignment horizontal="center" vertical="center"/>
    </xf>
    <xf numFmtId="49" fontId="25" fillId="4" borderId="10" xfId="46" applyNumberFormat="1" applyFont="1" applyFill="1" applyBorder="1" applyAlignment="1">
      <alignment horizontal="center" vertical="center"/>
    </xf>
    <xf numFmtId="0" fontId="25" fillId="0" borderId="11" xfId="46" applyFont="1" applyBorder="1" applyAlignment="1">
      <alignment horizontal="center" vertical="center"/>
    </xf>
    <xf numFmtId="49" fontId="24" fillId="0" borderId="11" xfId="46" applyNumberFormat="1" applyFont="1" applyBorder="1" applyAlignment="1">
      <alignment horizontal="center" vertical="center" wrapText="1"/>
    </xf>
    <xf numFmtId="0" fontId="24" fillId="0" borderId="10" xfId="46" applyFont="1" applyBorder="1" applyAlignment="1">
      <alignment horizontal="center" vertical="center" wrapText="1"/>
    </xf>
    <xf numFmtId="0" fontId="50" fillId="0" borderId="0" xfId="46" applyFont="1" applyAlignment="1">
      <alignment vertical="top"/>
    </xf>
    <xf numFmtId="0" fontId="24" fillId="0" borderId="0" xfId="46" applyFont="1" applyAlignment="1">
      <alignment vertical="center"/>
    </xf>
    <xf numFmtId="0" fontId="24" fillId="0" borderId="0" xfId="0" applyFont="1" applyBorder="1" applyAlignment="1">
      <alignment horizontal="left" vertical="top"/>
    </xf>
    <xf numFmtId="0" fontId="24" fillId="0" borderId="11" xfId="46" applyFont="1" applyBorder="1" applyAlignment="1">
      <alignment horizontal="center" vertical="center"/>
    </xf>
    <xf numFmtId="0" fontId="24" fillId="0" borderId="10" xfId="46" applyFont="1" applyFill="1" applyBorder="1" applyAlignment="1">
      <alignment horizontal="left" vertical="top" wrapText="1"/>
    </xf>
    <xf numFmtId="0" fontId="24" fillId="0" borderId="11" xfId="46" applyFont="1" applyBorder="1" applyAlignment="1">
      <alignment horizontal="center" vertical="center" textRotation="90"/>
    </xf>
    <xf numFmtId="0" fontId="24" fillId="0" borderId="30" xfId="46" applyFont="1" applyFill="1" applyBorder="1" applyAlignment="1">
      <alignment horizontal="left" vertical="top" wrapText="1"/>
    </xf>
    <xf numFmtId="0" fontId="25" fillId="0" borderId="11" xfId="46" applyFont="1" applyBorder="1" applyAlignment="1">
      <alignment horizontal="center" vertical="center" wrapText="1"/>
    </xf>
    <xf numFmtId="49" fontId="24" fillId="0" borderId="10" xfId="46" applyNumberFormat="1" applyFont="1" applyFill="1" applyBorder="1" applyAlignment="1">
      <alignment horizontal="center" vertical="center" textRotation="90"/>
    </xf>
    <xf numFmtId="166" fontId="2" fillId="0" borderId="0" xfId="56" applyNumberFormat="1" applyAlignment="1">
      <alignment vertical="center"/>
    </xf>
    <xf numFmtId="0" fontId="27" fillId="0" borderId="0" xfId="0" applyFont="1" applyBorder="1" applyAlignment="1">
      <alignment horizontal="center" vertical="center"/>
    </xf>
    <xf numFmtId="166" fontId="2" fillId="0" borderId="0" xfId="48" applyNumberFormat="1" applyAlignment="1">
      <alignment vertical="center"/>
    </xf>
    <xf numFmtId="0" fontId="37" fillId="0" borderId="0" xfId="46" applyFont="1" applyBorder="1" applyAlignment="1">
      <alignment vertical="center" wrapText="1"/>
    </xf>
    <xf numFmtId="0" fontId="24" fillId="0" borderId="0" xfId="46" applyFont="1" applyBorder="1" applyAlignment="1">
      <alignment vertical="center"/>
    </xf>
    <xf numFmtId="49" fontId="25" fillId="0" borderId="10" xfId="46" applyNumberFormat="1" applyFont="1" applyBorder="1" applyAlignment="1">
      <alignment horizontal="center" vertical="center"/>
    </xf>
    <xf numFmtId="49" fontId="25" fillId="30" borderId="10" xfId="46" applyNumberFormat="1" applyFont="1" applyFill="1" applyBorder="1" applyAlignment="1">
      <alignment horizontal="center" vertical="center"/>
    </xf>
    <xf numFmtId="49" fontId="25" fillId="35" borderId="34" xfId="46" applyNumberFormat="1" applyFont="1" applyFill="1" applyBorder="1" applyAlignment="1">
      <alignment vertical="center"/>
    </xf>
    <xf numFmtId="49" fontId="25" fillId="4" borderId="17" xfId="46" applyNumberFormat="1" applyFont="1" applyFill="1" applyBorder="1" applyAlignment="1">
      <alignment vertical="center"/>
    </xf>
    <xf numFmtId="49" fontId="30" fillId="24" borderId="29" xfId="46" applyNumberFormat="1" applyFont="1" applyFill="1" applyBorder="1" applyAlignment="1">
      <alignment horizontal="left" vertical="center" wrapText="1"/>
    </xf>
    <xf numFmtId="49" fontId="30" fillId="24" borderId="18" xfId="46" applyNumberFormat="1" applyFont="1" applyFill="1" applyBorder="1" applyAlignment="1">
      <alignment horizontal="left" vertical="center" wrapText="1"/>
    </xf>
    <xf numFmtId="49" fontId="30" fillId="24" borderId="11" xfId="46" applyNumberFormat="1" applyFont="1" applyFill="1" applyBorder="1" applyAlignment="1">
      <alignment horizontal="left" vertical="center" wrapText="1"/>
    </xf>
    <xf numFmtId="49" fontId="24" fillId="0" borderId="11" xfId="46" applyNumberFormat="1" applyFont="1" applyBorder="1" applyAlignment="1">
      <alignment horizontal="center" vertical="center"/>
    </xf>
    <xf numFmtId="49" fontId="30" fillId="24" borderId="25" xfId="46" applyNumberFormat="1" applyFont="1" applyFill="1" applyBorder="1" applyAlignment="1">
      <alignment horizontal="left" vertical="center" wrapText="1"/>
    </xf>
    <xf numFmtId="0" fontId="24" fillId="0" borderId="26" xfId="46" applyFont="1" applyBorder="1" applyAlignment="1">
      <alignment vertical="center"/>
    </xf>
    <xf numFmtId="0" fontId="24" fillId="0" borderId="11" xfId="46" applyFont="1" applyBorder="1" applyAlignment="1">
      <alignment vertical="center"/>
    </xf>
    <xf numFmtId="0" fontId="27" fillId="0" borderId="11" xfId="0" applyFont="1" applyBorder="1" applyAlignment="1">
      <alignment vertical="center"/>
    </xf>
    <xf numFmtId="0" fontId="27" fillId="0" borderId="0" xfId="0" applyFont="1" applyAlignment="1">
      <alignment vertical="center"/>
    </xf>
    <xf numFmtId="0" fontId="24" fillId="0" borderId="10" xfId="46" applyFont="1" applyFill="1" applyBorder="1" applyAlignment="1">
      <alignment horizontal="left" vertical="center" wrapText="1"/>
    </xf>
    <xf numFmtId="0" fontId="24" fillId="30" borderId="10" xfId="46" applyFont="1" applyFill="1" applyBorder="1" applyAlignment="1">
      <alignment horizontal="left" vertical="center" wrapText="1"/>
    </xf>
    <xf numFmtId="49" fontId="25" fillId="33" borderId="30" xfId="46" applyNumberFormat="1" applyFont="1" applyFill="1" applyBorder="1" applyAlignment="1">
      <alignment horizontal="center" vertical="center"/>
    </xf>
    <xf numFmtId="49" fontId="25" fillId="33" borderId="10" xfId="46" applyNumberFormat="1" applyFont="1" applyFill="1" applyBorder="1" applyAlignment="1" applyProtection="1">
      <alignment horizontal="center" vertical="center"/>
      <protection locked="0"/>
    </xf>
    <xf numFmtId="49" fontId="25" fillId="4" borderId="10" xfId="46" applyNumberFormat="1" applyFont="1" applyFill="1" applyBorder="1" applyAlignment="1" applyProtection="1">
      <alignment horizontal="center" vertical="center"/>
      <protection locked="0"/>
    </xf>
    <xf numFmtId="49" fontId="25" fillId="33" borderId="15" xfId="46" applyNumberFormat="1" applyFont="1" applyFill="1" applyBorder="1" applyAlignment="1">
      <alignment horizontal="center" vertical="center"/>
    </xf>
    <xf numFmtId="49" fontId="25" fillId="4" borderId="15" xfId="46" applyNumberFormat="1" applyFont="1" applyFill="1" applyBorder="1" applyAlignment="1">
      <alignment horizontal="center" vertical="center"/>
    </xf>
    <xf numFmtId="49" fontId="25" fillId="35" borderId="13" xfId="46" applyNumberFormat="1" applyFont="1" applyFill="1" applyBorder="1" applyAlignment="1">
      <alignment vertical="center"/>
    </xf>
    <xf numFmtId="49" fontId="25" fillId="33" borderId="11" xfId="46" applyNumberFormat="1" applyFont="1" applyFill="1" applyBorder="1" applyAlignment="1">
      <alignment horizontal="center" vertical="center"/>
    </xf>
    <xf numFmtId="49" fontId="25" fillId="4" borderId="11" xfId="46" applyNumberFormat="1" applyFont="1" applyFill="1" applyBorder="1" applyAlignment="1">
      <alignment horizontal="center" vertical="center"/>
    </xf>
    <xf numFmtId="49" fontId="25" fillId="4" borderId="11" xfId="46" applyNumberFormat="1" applyFont="1" applyFill="1" applyBorder="1" applyAlignment="1">
      <alignment vertical="center"/>
    </xf>
    <xf numFmtId="49" fontId="25" fillId="4" borderId="16" xfId="46" applyNumberFormat="1" applyFont="1" applyFill="1" applyBorder="1" applyAlignment="1">
      <alignment vertical="center"/>
    </xf>
    <xf numFmtId="0" fontId="25" fillId="0" borderId="0" xfId="46" applyFont="1" applyBorder="1" applyAlignment="1">
      <alignment horizontal="right" vertical="top" wrapText="1"/>
    </xf>
    <xf numFmtId="0" fontId="24" fillId="0" borderId="12" xfId="46" applyFont="1" applyBorder="1" applyAlignment="1">
      <alignment vertical="top"/>
    </xf>
    <xf numFmtId="0" fontId="24" fillId="27" borderId="11" xfId="46" applyNumberFormat="1" applyFont="1" applyFill="1" applyBorder="1" applyAlignment="1">
      <alignment horizontal="center" vertical="center"/>
    </xf>
    <xf numFmtId="0" fontId="24" fillId="0" borderId="32" xfId="46" applyFont="1" applyFill="1" applyBorder="1" applyAlignment="1">
      <alignment horizontal="left" vertical="center" wrapText="1"/>
    </xf>
    <xf numFmtId="0" fontId="24" fillId="0" borderId="30" xfId="46" applyFont="1" applyFill="1" applyBorder="1" applyAlignment="1" applyProtection="1">
      <alignment horizontal="left" vertical="center" wrapText="1"/>
      <protection locked="0"/>
    </xf>
    <xf numFmtId="49" fontId="24" fillId="0" borderId="30" xfId="46" applyNumberFormat="1" applyFont="1" applyFill="1" applyBorder="1" applyAlignment="1" applyProtection="1">
      <alignment horizontal="center" vertical="center" wrapText="1"/>
      <protection locked="0"/>
    </xf>
    <xf numFmtId="0" fontId="24" fillId="0" borderId="30" xfId="46" applyFont="1" applyFill="1" applyBorder="1" applyAlignment="1" applyProtection="1">
      <alignment horizontal="center" vertical="center" wrapText="1"/>
      <protection locked="0"/>
    </xf>
    <xf numFmtId="0" fontId="24" fillId="0" borderId="31" xfId="46" applyNumberFormat="1" applyFont="1" applyFill="1" applyBorder="1" applyAlignment="1">
      <alignment horizontal="center" vertical="center" wrapText="1"/>
    </xf>
    <xf numFmtId="0" fontId="24" fillId="0" borderId="25" xfId="46" applyFont="1" applyFill="1" applyBorder="1" applyAlignment="1">
      <alignment vertical="center"/>
    </xf>
    <xf numFmtId="0" fontId="24" fillId="0" borderId="43" xfId="46" applyNumberFormat="1" applyFont="1" applyFill="1" applyBorder="1" applyAlignment="1">
      <alignment horizontal="center" vertical="center" wrapText="1"/>
    </xf>
    <xf numFmtId="0" fontId="24" fillId="0" borderId="11" xfId="46" applyNumberFormat="1" applyFont="1" applyFill="1" applyBorder="1" applyAlignment="1">
      <alignment horizontal="center" vertical="center" wrapText="1"/>
    </xf>
    <xf numFmtId="0" fontId="24" fillId="0" borderId="11" xfId="46" applyFont="1" applyFill="1" applyBorder="1" applyAlignment="1">
      <alignment vertical="center"/>
    </xf>
    <xf numFmtId="0" fontId="24" fillId="27" borderId="32" xfId="46" applyNumberFormat="1" applyFont="1" applyFill="1" applyBorder="1" applyAlignment="1">
      <alignment horizontal="center" vertical="center" wrapText="1"/>
    </xf>
    <xf numFmtId="0" fontId="24" fillId="27" borderId="13" xfId="46" applyFont="1" applyFill="1" applyBorder="1" applyAlignment="1">
      <alignment vertical="center" wrapText="1"/>
    </xf>
    <xf numFmtId="0" fontId="24" fillId="27" borderId="11" xfId="46" applyNumberFormat="1" applyFont="1" applyFill="1" applyBorder="1" applyAlignment="1">
      <alignment horizontal="center" vertical="center" wrapText="1"/>
    </xf>
    <xf numFmtId="0" fontId="24" fillId="28" borderId="11" xfId="46" applyNumberFormat="1" applyFont="1" applyFill="1" applyBorder="1" applyAlignment="1">
      <alignment horizontal="center" vertical="center" wrapText="1"/>
    </xf>
    <xf numFmtId="0" fontId="24" fillId="27" borderId="11" xfId="46" applyNumberFormat="1" applyFont="1" applyFill="1" applyBorder="1" applyAlignment="1">
      <alignment vertical="center" wrapText="1"/>
    </xf>
    <xf numFmtId="0" fontId="24" fillId="27" borderId="30" xfId="46" applyFont="1" applyFill="1" applyBorder="1" applyAlignment="1">
      <alignment vertical="center" wrapText="1"/>
    </xf>
    <xf numFmtId="0" fontId="24" fillId="27" borderId="30" xfId="46" applyNumberFormat="1" applyFont="1" applyFill="1" applyBorder="1" applyAlignment="1">
      <alignment vertical="center" wrapText="1"/>
    </xf>
    <xf numFmtId="49" fontId="24" fillId="27" borderId="30" xfId="46" applyNumberFormat="1" applyFont="1" applyFill="1" applyBorder="1" applyAlignment="1">
      <alignment horizontal="center" vertical="center" wrapText="1"/>
    </xf>
    <xf numFmtId="0" fontId="24" fillId="0" borderId="30" xfId="46" applyNumberFormat="1" applyFont="1" applyFill="1" applyBorder="1" applyAlignment="1">
      <alignment horizontal="center" vertical="center" wrapText="1"/>
    </xf>
    <xf numFmtId="49" fontId="25" fillId="35" borderId="19" xfId="46" applyNumberFormat="1" applyFont="1" applyFill="1" applyBorder="1" applyAlignment="1">
      <alignment vertical="center"/>
    </xf>
    <xf numFmtId="0" fontId="24" fillId="27" borderId="11" xfId="0" applyFont="1" applyFill="1" applyBorder="1" applyAlignment="1">
      <alignment vertical="center" wrapText="1"/>
    </xf>
    <xf numFmtId="165" fontId="24" fillId="0" borderId="10" xfId="46" applyNumberFormat="1" applyFont="1" applyFill="1" applyBorder="1" applyAlignment="1">
      <alignment horizontal="left" vertical="center" wrapText="1"/>
    </xf>
    <xf numFmtId="0" fontId="24" fillId="0" borderId="31" xfId="46" applyNumberFormat="1" applyFont="1" applyFill="1" applyBorder="1" applyAlignment="1">
      <alignment horizontal="center" vertical="center"/>
    </xf>
    <xf numFmtId="0" fontId="24" fillId="0" borderId="13" xfId="46" applyNumberFormat="1" applyFont="1" applyFill="1" applyBorder="1" applyAlignment="1">
      <alignment horizontal="center" vertical="center"/>
    </xf>
    <xf numFmtId="49" fontId="24" fillId="0" borderId="11" xfId="46" applyNumberFormat="1" applyFont="1" applyFill="1" applyBorder="1" applyAlignment="1">
      <alignment horizontal="center" vertical="center"/>
    </xf>
    <xf numFmtId="165" fontId="25" fillId="0" borderId="10" xfId="46" applyNumberFormat="1" applyFont="1" applyFill="1" applyBorder="1" applyAlignment="1">
      <alignment horizontal="center" vertical="center"/>
    </xf>
    <xf numFmtId="0" fontId="24" fillId="0" borderId="15" xfId="46" applyNumberFormat="1" applyFont="1" applyFill="1" applyBorder="1" applyAlignment="1">
      <alignment horizontal="center" vertical="center"/>
    </xf>
    <xf numFmtId="1" fontId="24" fillId="0" borderId="10" xfId="46" applyNumberFormat="1" applyFont="1" applyFill="1" applyBorder="1" applyAlignment="1">
      <alignment horizontal="center" vertical="center"/>
    </xf>
    <xf numFmtId="0" fontId="24" fillId="0" borderId="10" xfId="0" applyFont="1" applyBorder="1" applyAlignment="1">
      <alignment horizontal="left" vertical="center" wrapText="1"/>
    </xf>
    <xf numFmtId="0" fontId="24" fillId="0" borderId="10" xfId="0" applyFont="1" applyBorder="1" applyAlignment="1">
      <alignment horizontal="center" vertical="center"/>
    </xf>
    <xf numFmtId="0" fontId="24" fillId="0" borderId="30" xfId="0" applyFont="1" applyBorder="1" applyAlignment="1">
      <alignment horizontal="left" vertical="center"/>
    </xf>
    <xf numFmtId="0" fontId="24" fillId="0" borderId="30" xfId="46" applyFont="1" applyFill="1" applyBorder="1" applyAlignment="1">
      <alignment horizontal="center" vertical="center" wrapText="1"/>
    </xf>
    <xf numFmtId="0" fontId="24" fillId="28" borderId="30" xfId="46" applyFont="1" applyFill="1" applyBorder="1" applyAlignment="1">
      <alignment horizontal="center" vertical="center" wrapText="1"/>
    </xf>
    <xf numFmtId="0" fontId="24" fillId="36" borderId="11" xfId="46" applyFont="1" applyFill="1" applyBorder="1" applyAlignment="1">
      <alignment horizontal="center" vertical="center" wrapText="1"/>
    </xf>
    <xf numFmtId="49" fontId="25" fillId="4" borderId="18" xfId="46" applyNumberFormat="1" applyFont="1" applyFill="1" applyBorder="1" applyAlignment="1">
      <alignment vertical="center"/>
    </xf>
    <xf numFmtId="165" fontId="24" fillId="0" borderId="34" xfId="46" applyNumberFormat="1" applyFont="1" applyFill="1" applyBorder="1" applyAlignment="1">
      <alignment horizontal="left" vertical="center"/>
    </xf>
    <xf numFmtId="165" fontId="24" fillId="0" borderId="15" xfId="46" applyNumberFormat="1" applyFont="1" applyFill="1" applyBorder="1" applyAlignment="1">
      <alignment vertical="center" wrapText="1"/>
    </xf>
    <xf numFmtId="0" fontId="24" fillId="0" borderId="0" xfId="46" applyFont="1" applyFill="1" applyBorder="1" applyAlignment="1">
      <alignment horizontal="center" vertical="center"/>
    </xf>
    <xf numFmtId="0" fontId="30" fillId="0" borderId="0" xfId="46" applyFont="1" applyBorder="1" applyAlignment="1">
      <alignment vertical="top"/>
    </xf>
    <xf numFmtId="165" fontId="30" fillId="0" borderId="28" xfId="46" applyNumberFormat="1" applyFont="1" applyBorder="1" applyAlignment="1">
      <alignment vertical="top" wrapText="1"/>
    </xf>
    <xf numFmtId="0" fontId="52" fillId="0" borderId="0" xfId="46" applyFont="1" applyBorder="1" applyAlignment="1">
      <alignment horizontal="center" vertical="center"/>
    </xf>
    <xf numFmtId="0" fontId="24" fillId="0" borderId="0" xfId="46" applyFont="1" applyAlignment="1">
      <alignment vertical="top"/>
    </xf>
    <xf numFmtId="0" fontId="24" fillId="27" borderId="24" xfId="0" applyFont="1" applyFill="1" applyBorder="1" applyAlignment="1">
      <alignment vertical="center"/>
    </xf>
    <xf numFmtId="0" fontId="24" fillId="27" borderId="64" xfId="0" applyFont="1" applyFill="1" applyBorder="1" applyAlignment="1">
      <alignment vertical="center"/>
    </xf>
    <xf numFmtId="0" fontId="24" fillId="27" borderId="29" xfId="0" applyFont="1" applyFill="1" applyBorder="1" applyAlignment="1">
      <alignment vertical="center"/>
    </xf>
    <xf numFmtId="0" fontId="24" fillId="0" borderId="30" xfId="46" applyFont="1" applyFill="1" applyBorder="1" applyAlignment="1">
      <alignment horizontal="left" vertical="center" wrapText="1"/>
    </xf>
    <xf numFmtId="0" fontId="24" fillId="0" borderId="11" xfId="46" applyFont="1" applyFill="1" applyBorder="1" applyAlignment="1">
      <alignment horizontal="left" vertical="center" wrapText="1"/>
    </xf>
    <xf numFmtId="0" fontId="24" fillId="27" borderId="11" xfId="46" applyFont="1" applyFill="1" applyBorder="1" applyAlignment="1">
      <alignment horizontal="left" vertical="center" wrapText="1"/>
    </xf>
    <xf numFmtId="0" fontId="24" fillId="27" borderId="32" xfId="46" applyFont="1" applyFill="1" applyBorder="1" applyAlignment="1">
      <alignment horizontal="left" vertical="center" wrapText="1"/>
    </xf>
    <xf numFmtId="0" fontId="24" fillId="27" borderId="30" xfId="46" applyNumberFormat="1" applyFont="1" applyFill="1" applyBorder="1" applyAlignment="1">
      <alignment horizontal="center" vertical="center" wrapText="1"/>
    </xf>
    <xf numFmtId="0" fontId="24" fillId="27" borderId="32" xfId="46" applyNumberFormat="1" applyFont="1" applyFill="1" applyBorder="1" applyAlignment="1">
      <alignment horizontal="center" vertical="center" wrapText="1"/>
    </xf>
    <xf numFmtId="0" fontId="24" fillId="27" borderId="15" xfId="46" applyNumberFormat="1" applyFont="1" applyFill="1" applyBorder="1" applyAlignment="1">
      <alignment horizontal="center" vertical="center" wrapText="1"/>
    </xf>
    <xf numFmtId="14" fontId="24" fillId="0" borderId="0" xfId="0" applyNumberFormat="1" applyFont="1" applyAlignment="1">
      <alignment horizontal="left" vertical="center"/>
    </xf>
    <xf numFmtId="0" fontId="53" fillId="0" borderId="33" xfId="46" applyFont="1" applyBorder="1" applyAlignment="1">
      <alignment horizontal="left" vertical="top"/>
    </xf>
    <xf numFmtId="0" fontId="20" fillId="0" borderId="0" xfId="46" applyFont="1" applyBorder="1" applyAlignment="1">
      <alignment horizontal="left" vertical="top"/>
    </xf>
    <xf numFmtId="0" fontId="53" fillId="0" borderId="28" xfId="46" applyFont="1" applyBorder="1" applyAlignment="1">
      <alignment horizontal="left" vertical="top"/>
    </xf>
    <xf numFmtId="49" fontId="24" fillId="27" borderId="32" xfId="46" applyNumberFormat="1" applyFont="1" applyFill="1" applyBorder="1" applyAlignment="1">
      <alignment horizontal="center" vertical="center" wrapText="1"/>
    </xf>
    <xf numFmtId="49" fontId="24" fillId="27" borderId="15" xfId="46" applyNumberFormat="1" applyFont="1" applyFill="1" applyBorder="1" applyAlignment="1">
      <alignment horizontal="center" vertical="center" wrapText="1"/>
    </xf>
    <xf numFmtId="0" fontId="24" fillId="34" borderId="30" xfId="46" applyFont="1" applyFill="1" applyBorder="1" applyAlignment="1">
      <alignment horizontal="left" vertical="center" wrapText="1"/>
    </xf>
    <xf numFmtId="0" fontId="24" fillId="34" borderId="10" xfId="46" applyFont="1" applyFill="1" applyBorder="1" applyAlignment="1">
      <alignment horizontal="left" vertical="center" wrapText="1"/>
    </xf>
    <xf numFmtId="49" fontId="25" fillId="24" borderId="30" xfId="46" applyNumberFormat="1" applyFont="1" applyFill="1" applyBorder="1" applyAlignment="1">
      <alignment horizontal="center" vertical="top"/>
    </xf>
    <xf numFmtId="49" fontId="25" fillId="24" borderId="32" xfId="46" applyNumberFormat="1" applyFont="1" applyFill="1" applyBorder="1" applyAlignment="1">
      <alignment horizontal="center" vertical="top"/>
    </xf>
    <xf numFmtId="49" fontId="25" fillId="24" borderId="15" xfId="46" applyNumberFormat="1" applyFont="1" applyFill="1" applyBorder="1" applyAlignment="1">
      <alignment horizontal="center" vertical="top"/>
    </xf>
    <xf numFmtId="0" fontId="24" fillId="0" borderId="30" xfId="46" applyFont="1" applyFill="1" applyBorder="1" applyAlignment="1">
      <alignment horizontal="left" vertical="top" wrapText="1"/>
    </xf>
    <xf numFmtId="0" fontId="24" fillId="0" borderId="32" xfId="46" applyFont="1" applyFill="1" applyBorder="1" applyAlignment="1">
      <alignment horizontal="left" vertical="top" wrapText="1"/>
    </xf>
    <xf numFmtId="0" fontId="24" fillId="0" borderId="15" xfId="46" applyFont="1" applyFill="1" applyBorder="1" applyAlignment="1">
      <alignment horizontal="left" vertical="top" wrapText="1"/>
    </xf>
    <xf numFmtId="49" fontId="24" fillId="0" borderId="30" xfId="46" applyNumberFormat="1" applyFont="1" applyFill="1" applyBorder="1" applyAlignment="1">
      <alignment horizontal="center" vertical="center" textRotation="90"/>
    </xf>
    <xf numFmtId="49" fontId="24" fillId="0" borderId="32" xfId="46" applyNumberFormat="1" applyFont="1" applyFill="1" applyBorder="1" applyAlignment="1">
      <alignment horizontal="center" vertical="center" textRotation="90"/>
    </xf>
    <xf numFmtId="49" fontId="24" fillId="0" borderId="15" xfId="46" applyNumberFormat="1" applyFont="1" applyFill="1" applyBorder="1" applyAlignment="1">
      <alignment horizontal="center" vertical="center" textRotation="90"/>
    </xf>
    <xf numFmtId="0" fontId="24" fillId="0" borderId="30" xfId="0" applyFont="1" applyBorder="1" applyAlignment="1">
      <alignment horizontal="left" vertical="center" wrapText="1"/>
    </xf>
    <xf numFmtId="0" fontId="24" fillId="0" borderId="15" xfId="0" applyFont="1" applyBorder="1" applyAlignment="1">
      <alignment horizontal="left" vertical="center" wrapText="1"/>
    </xf>
    <xf numFmtId="0" fontId="24" fillId="28" borderId="30" xfId="46" applyFont="1" applyFill="1" applyBorder="1" applyAlignment="1">
      <alignment horizontal="center" vertical="center" wrapText="1"/>
    </xf>
    <xf numFmtId="0" fontId="24" fillId="28" borderId="15" xfId="46" applyFont="1" applyFill="1" applyBorder="1" applyAlignment="1">
      <alignment horizontal="center" vertical="center" wrapText="1"/>
    </xf>
    <xf numFmtId="0" fontId="24" fillId="34" borderId="13" xfId="46" applyFont="1" applyFill="1" applyBorder="1" applyAlignment="1">
      <alignment horizontal="left" vertical="center" wrapText="1"/>
    </xf>
    <xf numFmtId="0" fontId="24" fillId="34" borderId="34" xfId="46" applyFont="1" applyFill="1" applyBorder="1" applyAlignment="1">
      <alignment horizontal="left" vertical="center" wrapText="1"/>
    </xf>
    <xf numFmtId="0" fontId="24" fillId="34" borderId="19" xfId="46" applyFont="1" applyFill="1" applyBorder="1" applyAlignment="1">
      <alignment horizontal="left" vertical="center" wrapText="1"/>
    </xf>
    <xf numFmtId="49" fontId="41" fillId="0" borderId="37" xfId="0" applyNumberFormat="1" applyFont="1" applyBorder="1" applyAlignment="1">
      <alignment horizontal="center" vertical="top" wrapText="1"/>
    </xf>
    <xf numFmtId="49" fontId="41" fillId="0" borderId="38" xfId="0" applyNumberFormat="1" applyFont="1" applyBorder="1" applyAlignment="1">
      <alignment horizontal="center" vertical="top" wrapText="1"/>
    </xf>
    <xf numFmtId="0" fontId="32" fillId="0" borderId="37" xfId="0" applyFont="1" applyBorder="1" applyAlignment="1">
      <alignment horizontal="left" vertical="center" wrapText="1"/>
    </xf>
    <xf numFmtId="0" fontId="32" fillId="0" borderId="38" xfId="0" applyFont="1" applyBorder="1" applyAlignment="1">
      <alignment horizontal="left" vertical="center" wrapText="1"/>
    </xf>
    <xf numFmtId="0" fontId="24" fillId="0" borderId="30" xfId="46" applyNumberFormat="1" applyFont="1" applyFill="1" applyBorder="1" applyAlignment="1">
      <alignment horizontal="center" vertical="center" wrapText="1"/>
    </xf>
    <xf numFmtId="0" fontId="24" fillId="0" borderId="15" xfId="46" applyNumberFormat="1" applyFont="1" applyFill="1" applyBorder="1" applyAlignment="1">
      <alignment horizontal="center" vertical="center" wrapText="1"/>
    </xf>
    <xf numFmtId="49" fontId="25" fillId="0" borderId="30" xfId="46" applyNumberFormat="1" applyFont="1" applyFill="1" applyBorder="1" applyAlignment="1">
      <alignment horizontal="center" vertical="top"/>
    </xf>
    <xf numFmtId="49" fontId="25" fillId="0" borderId="32" xfId="46" applyNumberFormat="1" applyFont="1" applyFill="1" applyBorder="1" applyAlignment="1">
      <alignment horizontal="center" vertical="top"/>
    </xf>
    <xf numFmtId="49" fontId="25" fillId="0" borderId="15" xfId="46" applyNumberFormat="1" applyFont="1" applyFill="1" applyBorder="1" applyAlignment="1">
      <alignment horizontal="center" vertical="top"/>
    </xf>
    <xf numFmtId="0" fontId="24" fillId="0" borderId="30" xfId="46" applyFont="1" applyFill="1" applyBorder="1" applyAlignment="1">
      <alignment vertical="top" wrapText="1"/>
    </xf>
    <xf numFmtId="0" fontId="24" fillId="0" borderId="32" xfId="46" applyFont="1" applyFill="1" applyBorder="1" applyAlignment="1">
      <alignment vertical="top" wrapText="1"/>
    </xf>
    <xf numFmtId="0" fontId="24" fillId="0" borderId="15" xfId="46" applyFont="1" applyFill="1" applyBorder="1" applyAlignment="1">
      <alignment vertical="top" wrapText="1"/>
    </xf>
    <xf numFmtId="165" fontId="25" fillId="44" borderId="13" xfId="46" applyNumberFormat="1" applyFont="1" applyFill="1" applyBorder="1" applyAlignment="1">
      <alignment horizontal="center" vertical="center"/>
    </xf>
    <xf numFmtId="165" fontId="25" fillId="44" borderId="34" xfId="46" applyNumberFormat="1" applyFont="1" applyFill="1" applyBorder="1" applyAlignment="1">
      <alignment horizontal="center" vertical="center"/>
    </xf>
    <xf numFmtId="165" fontId="25" fillId="44" borderId="19" xfId="46" applyNumberFormat="1" applyFont="1" applyFill="1" applyBorder="1" applyAlignment="1">
      <alignment horizontal="center" vertical="center"/>
    </xf>
    <xf numFmtId="0" fontId="25" fillId="4" borderId="13" xfId="46" applyFont="1" applyFill="1" applyBorder="1" applyAlignment="1" applyProtection="1">
      <alignment horizontal="left" vertical="center" wrapText="1"/>
      <protection locked="0"/>
    </xf>
    <xf numFmtId="0" fontId="25" fillId="4" borderId="34" xfId="46" applyFont="1" applyFill="1" applyBorder="1" applyAlignment="1" applyProtection="1">
      <alignment horizontal="left" vertical="center" wrapText="1"/>
      <protection locked="0"/>
    </xf>
    <xf numFmtId="0" fontId="25" fillId="4" borderId="19" xfId="46" applyFont="1" applyFill="1" applyBorder="1" applyAlignment="1" applyProtection="1">
      <alignment horizontal="left" vertical="center" wrapText="1"/>
      <protection locked="0"/>
    </xf>
    <xf numFmtId="0" fontId="24" fillId="28" borderId="11" xfId="46" applyFont="1" applyFill="1" applyBorder="1" applyAlignment="1" applyProtection="1">
      <alignment horizontal="center" vertical="center" wrapText="1"/>
      <protection locked="0"/>
    </xf>
    <xf numFmtId="0" fontId="24" fillId="34" borderId="32" xfId="46" applyFont="1" applyFill="1" applyBorder="1" applyAlignment="1">
      <alignment horizontal="left" vertical="center" wrapText="1"/>
    </xf>
    <xf numFmtId="165" fontId="24" fillId="37" borderId="30" xfId="46" applyNumberFormat="1" applyFont="1" applyFill="1" applyBorder="1" applyAlignment="1" applyProtection="1">
      <alignment horizontal="center" vertical="center" wrapText="1"/>
      <protection locked="0"/>
    </xf>
    <xf numFmtId="0" fontId="0" fillId="0" borderId="15" xfId="0" applyBorder="1" applyAlignment="1">
      <alignment horizontal="center" vertical="center" wrapText="1"/>
    </xf>
    <xf numFmtId="0" fontId="21" fillId="0" borderId="11" xfId="0" applyFont="1" applyBorder="1" applyAlignment="1">
      <alignment horizontal="justify" vertical="center"/>
    </xf>
    <xf numFmtId="0" fontId="0" fillId="0" borderId="11" xfId="0" applyBorder="1" applyAlignment="1">
      <alignment horizontal="justify" vertical="center"/>
    </xf>
    <xf numFmtId="0" fontId="24" fillId="34" borderId="22" xfId="46" applyFont="1" applyFill="1" applyBorder="1" applyAlignment="1">
      <alignment horizontal="left" vertical="center" wrapText="1"/>
    </xf>
    <xf numFmtId="0" fontId="24" fillId="34" borderId="23" xfId="46" applyFont="1" applyFill="1" applyBorder="1" applyAlignment="1">
      <alignment horizontal="left" vertical="center" wrapText="1"/>
    </xf>
    <xf numFmtId="0" fontId="24" fillId="34" borderId="24" xfId="46" applyFont="1" applyFill="1" applyBorder="1" applyAlignment="1">
      <alignment horizontal="left" vertical="center" wrapText="1"/>
    </xf>
    <xf numFmtId="0" fontId="31" fillId="28" borderId="30" xfId="46" applyFont="1" applyFill="1" applyBorder="1" applyAlignment="1">
      <alignment horizontal="center" vertical="center" wrapText="1"/>
    </xf>
    <xf numFmtId="0" fontId="31" fillId="28" borderId="32" xfId="46" applyFont="1" applyFill="1" applyBorder="1" applyAlignment="1">
      <alignment horizontal="center" vertical="center" wrapText="1"/>
    </xf>
    <xf numFmtId="0" fontId="31" fillId="28" borderId="15" xfId="46" applyFont="1" applyFill="1" applyBorder="1" applyAlignment="1">
      <alignment horizontal="center" vertical="center" wrapText="1"/>
    </xf>
    <xf numFmtId="0" fontId="24" fillId="34" borderId="50" xfId="46" applyFont="1" applyFill="1" applyBorder="1" applyAlignment="1">
      <alignment horizontal="left" vertical="center" wrapText="1"/>
    </xf>
    <xf numFmtId="0" fontId="24" fillId="34" borderId="51" xfId="46" applyFont="1" applyFill="1" applyBorder="1" applyAlignment="1">
      <alignment horizontal="left" vertical="center" wrapText="1"/>
    </xf>
    <xf numFmtId="0" fontId="24" fillId="34" borderId="52" xfId="46" applyFont="1" applyFill="1" applyBorder="1" applyAlignment="1">
      <alignment horizontal="left" vertical="center" wrapText="1"/>
    </xf>
    <xf numFmtId="0" fontId="24" fillId="26" borderId="11" xfId="46" applyFont="1" applyFill="1" applyBorder="1" applyAlignment="1">
      <alignment horizontal="center" vertical="center"/>
    </xf>
    <xf numFmtId="165" fontId="24" fillId="0" borderId="30" xfId="46" applyNumberFormat="1" applyFont="1" applyFill="1" applyBorder="1" applyAlignment="1">
      <alignment horizontal="left" vertical="center" wrapText="1"/>
    </xf>
    <xf numFmtId="165" fontId="24" fillId="0" borderId="32" xfId="46" applyNumberFormat="1" applyFont="1" applyFill="1" applyBorder="1" applyAlignment="1">
      <alignment horizontal="left" vertical="center" wrapText="1"/>
    </xf>
    <xf numFmtId="165" fontId="24" fillId="0" borderId="15" xfId="46" applyNumberFormat="1" applyFont="1" applyFill="1" applyBorder="1" applyAlignment="1">
      <alignment horizontal="left" vertical="center" wrapText="1"/>
    </xf>
    <xf numFmtId="165" fontId="24" fillId="0" borderId="25" xfId="46" applyNumberFormat="1" applyFont="1" applyFill="1" applyBorder="1" applyAlignment="1">
      <alignment horizontal="left" vertical="center" wrapText="1"/>
    </xf>
    <xf numFmtId="165" fontId="24" fillId="0" borderId="27" xfId="46" applyNumberFormat="1" applyFont="1" applyFill="1" applyBorder="1" applyAlignment="1">
      <alignment horizontal="left" vertical="center" wrapText="1"/>
    </xf>
    <xf numFmtId="165" fontId="24" fillId="0" borderId="26" xfId="46" applyNumberFormat="1" applyFont="1" applyFill="1" applyBorder="1" applyAlignment="1">
      <alignment horizontal="left" vertical="center" wrapText="1"/>
    </xf>
    <xf numFmtId="0" fontId="23" fillId="0" borderId="11" xfId="0" applyFont="1" applyBorder="1" applyAlignment="1">
      <alignment horizontal="center" vertical="center"/>
    </xf>
    <xf numFmtId="49" fontId="25" fillId="4" borderId="10" xfId="46" applyNumberFormat="1" applyFont="1" applyFill="1" applyBorder="1" applyAlignment="1">
      <alignment horizontal="right" vertical="center"/>
    </xf>
    <xf numFmtId="0" fontId="24" fillId="33" borderId="30" xfId="46" applyFont="1" applyFill="1" applyBorder="1" applyAlignment="1">
      <alignment vertical="center"/>
    </xf>
    <xf numFmtId="0" fontId="32" fillId="42" borderId="25" xfId="0" applyFont="1" applyFill="1" applyBorder="1" applyAlignment="1">
      <alignment horizontal="left" vertical="center" wrapText="1"/>
    </xf>
    <xf numFmtId="0" fontId="32" fillId="42" borderId="27" xfId="0" applyFont="1" applyFill="1" applyBorder="1" applyAlignment="1">
      <alignment horizontal="left" vertical="center" wrapText="1"/>
    </xf>
    <xf numFmtId="0" fontId="32" fillId="42" borderId="26" xfId="0" applyFont="1" applyFill="1" applyBorder="1" applyAlignment="1">
      <alignment horizontal="left" vertical="center" wrapText="1"/>
    </xf>
    <xf numFmtId="0" fontId="24" fillId="0" borderId="25" xfId="0" applyFont="1" applyBorder="1" applyAlignment="1">
      <alignment horizontal="left" vertical="center" wrapText="1"/>
    </xf>
    <xf numFmtId="0" fontId="24" fillId="0" borderId="27" xfId="0" applyFont="1" applyBorder="1" applyAlignment="1">
      <alignment horizontal="left" vertical="center" wrapText="1"/>
    </xf>
    <xf numFmtId="0" fontId="24" fillId="0" borderId="26" xfId="0" applyFont="1" applyBorder="1" applyAlignment="1">
      <alignment horizontal="left" vertical="center" wrapText="1"/>
    </xf>
    <xf numFmtId="0" fontId="24" fillId="34" borderId="16" xfId="46" applyFont="1" applyFill="1" applyBorder="1" applyAlignment="1">
      <alignment horizontal="center" vertical="center" wrapText="1"/>
    </xf>
    <xf numFmtId="0" fontId="24" fillId="34" borderId="17" xfId="46" applyFont="1" applyFill="1" applyBorder="1" applyAlignment="1">
      <alignment horizontal="center" vertical="center" wrapText="1"/>
    </xf>
    <xf numFmtId="0" fontId="24" fillId="34" borderId="18" xfId="46" applyFont="1" applyFill="1" applyBorder="1" applyAlignment="1">
      <alignment horizontal="center" vertical="center" wrapText="1"/>
    </xf>
    <xf numFmtId="49" fontId="24" fillId="0" borderId="22" xfId="46" applyNumberFormat="1" applyFont="1" applyFill="1" applyBorder="1" applyAlignment="1">
      <alignment horizontal="center" vertical="center" textRotation="90"/>
    </xf>
    <xf numFmtId="49" fontId="24" fillId="0" borderId="28" xfId="46" applyNumberFormat="1" applyFont="1" applyFill="1" applyBorder="1" applyAlignment="1">
      <alignment horizontal="center" vertical="center" textRotation="90"/>
    </xf>
    <xf numFmtId="49" fontId="24" fillId="0" borderId="54" xfId="46" applyNumberFormat="1" applyFont="1" applyFill="1" applyBorder="1" applyAlignment="1">
      <alignment horizontal="center" vertical="center" textRotation="90"/>
    </xf>
    <xf numFmtId="0" fontId="24" fillId="27" borderId="25" xfId="0" applyFont="1" applyFill="1" applyBorder="1" applyAlignment="1">
      <alignment horizontal="left" vertical="center" wrapText="1"/>
    </xf>
    <xf numFmtId="0" fontId="24" fillId="27" borderId="26" xfId="0" applyFont="1" applyFill="1" applyBorder="1" applyAlignment="1">
      <alignment horizontal="left" vertical="center" wrapText="1"/>
    </xf>
    <xf numFmtId="0" fontId="24" fillId="0" borderId="32" xfId="0" applyFont="1" applyBorder="1" applyAlignment="1">
      <alignment horizontal="left" vertical="center" wrapText="1"/>
    </xf>
    <xf numFmtId="0" fontId="24" fillId="30" borderId="13" xfId="46" applyFont="1" applyFill="1" applyBorder="1" applyAlignment="1">
      <alignment horizontal="left" vertical="center" wrapText="1"/>
    </xf>
    <xf numFmtId="0" fontId="24" fillId="30" borderId="41" xfId="46" applyFont="1" applyFill="1" applyBorder="1" applyAlignment="1">
      <alignment horizontal="left" vertical="center" wrapText="1"/>
    </xf>
    <xf numFmtId="0" fontId="24" fillId="30" borderId="20" xfId="46" applyFont="1" applyFill="1" applyBorder="1" applyAlignment="1">
      <alignment horizontal="left" vertical="center" wrapText="1"/>
    </xf>
    <xf numFmtId="0" fontId="24" fillId="27" borderId="30" xfId="46" applyFont="1" applyFill="1" applyBorder="1" applyAlignment="1">
      <alignment horizontal="center" vertical="center" wrapText="1"/>
    </xf>
    <xf numFmtId="0" fontId="24" fillId="27" borderId="32" xfId="46" applyFont="1" applyFill="1" applyBorder="1" applyAlignment="1">
      <alignment horizontal="center" vertical="center" wrapText="1"/>
    </xf>
    <xf numFmtId="0" fontId="24" fillId="27" borderId="15" xfId="46" applyFont="1" applyFill="1" applyBorder="1" applyAlignment="1">
      <alignment horizontal="center" vertical="center" wrapText="1"/>
    </xf>
    <xf numFmtId="0" fontId="24" fillId="27" borderId="30" xfId="0" applyFont="1" applyFill="1" applyBorder="1" applyAlignment="1">
      <alignment horizontal="left" vertical="center" wrapText="1"/>
    </xf>
    <xf numFmtId="0" fontId="24" fillId="27" borderId="32" xfId="0" applyFont="1" applyFill="1" applyBorder="1" applyAlignment="1">
      <alignment horizontal="left" vertical="center" wrapText="1"/>
    </xf>
    <xf numFmtId="0" fontId="24" fillId="27" borderId="15" xfId="0" applyFont="1" applyFill="1" applyBorder="1" applyAlignment="1">
      <alignment horizontal="left" vertical="center" wrapText="1"/>
    </xf>
    <xf numFmtId="0" fontId="24" fillId="0" borderId="30" xfId="46" applyFont="1" applyFill="1" applyBorder="1" applyAlignment="1">
      <alignment horizontal="center" vertical="center" wrapText="1"/>
    </xf>
    <xf numFmtId="0" fontId="24" fillId="0" borderId="32" xfId="46" applyFont="1" applyFill="1" applyBorder="1" applyAlignment="1">
      <alignment horizontal="center" vertical="center" wrapText="1"/>
    </xf>
    <xf numFmtId="0" fontId="24" fillId="0" borderId="15" xfId="46" applyFont="1" applyFill="1" applyBorder="1" applyAlignment="1">
      <alignment horizontal="center" vertical="center" wrapText="1"/>
    </xf>
    <xf numFmtId="0" fontId="24" fillId="30" borderId="34" xfId="46" applyFont="1" applyFill="1" applyBorder="1" applyAlignment="1">
      <alignment horizontal="left" vertical="center" wrapText="1"/>
    </xf>
    <xf numFmtId="0" fontId="24" fillId="30" borderId="19" xfId="46" applyFont="1" applyFill="1" applyBorder="1" applyAlignment="1">
      <alignment horizontal="left" vertical="center" wrapText="1"/>
    </xf>
    <xf numFmtId="0" fontId="24" fillId="28" borderId="32" xfId="46" applyFont="1" applyFill="1" applyBorder="1" applyAlignment="1">
      <alignment horizontal="center" vertical="center" wrapText="1"/>
    </xf>
    <xf numFmtId="0" fontId="24" fillId="34" borderId="42" xfId="46" applyFont="1" applyFill="1" applyBorder="1" applyAlignment="1">
      <alignment horizontal="left" vertical="center" wrapText="1"/>
    </xf>
    <xf numFmtId="0" fontId="24" fillId="34" borderId="43" xfId="46" applyFont="1" applyFill="1" applyBorder="1" applyAlignment="1">
      <alignment horizontal="left" vertical="center" wrapText="1"/>
    </xf>
    <xf numFmtId="0" fontId="24" fillId="28" borderId="25" xfId="46" applyFont="1" applyFill="1" applyBorder="1" applyAlignment="1">
      <alignment horizontal="center" vertical="center" wrapText="1"/>
    </xf>
    <xf numFmtId="0" fontId="24" fillId="28" borderId="27" xfId="46" applyFont="1" applyFill="1" applyBorder="1" applyAlignment="1">
      <alignment horizontal="center" vertical="center" wrapText="1"/>
    </xf>
    <xf numFmtId="0" fontId="24" fillId="28" borderId="26" xfId="46" applyFont="1" applyFill="1" applyBorder="1" applyAlignment="1">
      <alignment horizontal="center" vertical="center" wrapText="1"/>
    </xf>
    <xf numFmtId="0" fontId="31" fillId="28" borderId="25" xfId="46" applyFont="1" applyFill="1" applyBorder="1" applyAlignment="1">
      <alignment horizontal="center" vertical="center" wrapText="1"/>
    </xf>
    <xf numFmtId="0" fontId="31" fillId="28" borderId="27" xfId="46" applyFont="1" applyFill="1" applyBorder="1" applyAlignment="1">
      <alignment horizontal="center" vertical="center" wrapText="1"/>
    </xf>
    <xf numFmtId="0" fontId="31" fillId="28" borderId="26" xfId="46" applyFont="1" applyFill="1" applyBorder="1" applyAlignment="1">
      <alignment horizontal="center" vertical="center" wrapText="1"/>
    </xf>
    <xf numFmtId="49" fontId="25" fillId="4" borderId="30" xfId="46" applyNumberFormat="1" applyFont="1" applyFill="1" applyBorder="1" applyAlignment="1">
      <alignment horizontal="center" vertical="top"/>
    </xf>
    <xf numFmtId="49" fontId="25" fillId="4" borderId="32" xfId="46" applyNumberFormat="1" applyFont="1" applyFill="1" applyBorder="1" applyAlignment="1">
      <alignment horizontal="center" vertical="top"/>
    </xf>
    <xf numFmtId="49" fontId="25" fillId="4" borderId="15" xfId="46" applyNumberFormat="1" applyFont="1" applyFill="1" applyBorder="1" applyAlignment="1">
      <alignment horizontal="center" vertical="top"/>
    </xf>
    <xf numFmtId="0" fontId="24" fillId="27" borderId="11" xfId="0" applyFont="1" applyFill="1" applyBorder="1" applyAlignment="1">
      <alignment horizontal="center" vertical="center"/>
    </xf>
    <xf numFmtId="0" fontId="24" fillId="27" borderId="25" xfId="0" applyFont="1" applyFill="1" applyBorder="1" applyAlignment="1">
      <alignment horizontal="center" vertical="center"/>
    </xf>
    <xf numFmtId="0" fontId="24" fillId="27" borderId="27" xfId="0" applyFont="1" applyFill="1" applyBorder="1" applyAlignment="1">
      <alignment horizontal="center" vertical="center"/>
    </xf>
    <xf numFmtId="0" fontId="24" fillId="27" borderId="26" xfId="0" applyFont="1" applyFill="1" applyBorder="1" applyAlignment="1">
      <alignment horizontal="center" vertical="center"/>
    </xf>
    <xf numFmtId="49" fontId="25" fillId="33" borderId="30" xfId="46" applyNumberFormat="1" applyFont="1" applyFill="1" applyBorder="1" applyAlignment="1">
      <alignment horizontal="center" vertical="top"/>
    </xf>
    <xf numFmtId="49" fontId="25" fillId="33" borderId="32" xfId="46" applyNumberFormat="1" applyFont="1" applyFill="1" applyBorder="1" applyAlignment="1">
      <alignment horizontal="center" vertical="top"/>
    </xf>
    <xf numFmtId="49" fontId="25" fillId="33" borderId="15" xfId="46" applyNumberFormat="1" applyFont="1" applyFill="1" applyBorder="1" applyAlignment="1">
      <alignment horizontal="center" vertical="top"/>
    </xf>
    <xf numFmtId="0" fontId="24" fillId="0" borderId="31" xfId="0" applyFont="1" applyFill="1" applyBorder="1" applyAlignment="1">
      <alignment horizontal="left" vertical="center" wrapText="1"/>
    </xf>
    <xf numFmtId="0" fontId="24" fillId="0" borderId="33" xfId="0" applyFont="1" applyFill="1" applyBorder="1" applyAlignment="1">
      <alignment horizontal="left" vertical="center" wrapText="1"/>
    </xf>
    <xf numFmtId="0" fontId="24" fillId="0" borderId="14" xfId="0" applyFont="1" applyFill="1" applyBorder="1" applyAlignment="1">
      <alignment horizontal="left" vertical="center" wrapText="1"/>
    </xf>
    <xf numFmtId="49" fontId="24" fillId="0" borderId="10" xfId="46" applyNumberFormat="1" applyFont="1" applyFill="1" applyBorder="1" applyAlignment="1">
      <alignment horizontal="center" vertical="center" textRotation="90" wrapText="1"/>
    </xf>
    <xf numFmtId="49" fontId="25" fillId="4" borderId="13" xfId="46" applyNumberFormat="1" applyFont="1" applyFill="1" applyBorder="1" applyAlignment="1">
      <alignment horizontal="justify" vertical="center"/>
    </xf>
    <xf numFmtId="49" fontId="25" fillId="4" borderId="34" xfId="46" applyNumberFormat="1" applyFont="1" applyFill="1" applyBorder="1" applyAlignment="1">
      <alignment horizontal="justify" vertical="center"/>
    </xf>
    <xf numFmtId="49" fontId="25" fillId="4" borderId="42" xfId="46" applyNumberFormat="1" applyFont="1" applyFill="1" applyBorder="1" applyAlignment="1">
      <alignment horizontal="justify" vertical="center"/>
    </xf>
    <xf numFmtId="49" fontId="25" fillId="4" borderId="19" xfId="46" applyNumberFormat="1" applyFont="1" applyFill="1" applyBorder="1" applyAlignment="1">
      <alignment horizontal="justify" vertical="center"/>
    </xf>
    <xf numFmtId="49" fontId="25" fillId="33" borderId="25" xfId="46" applyNumberFormat="1" applyFont="1" applyFill="1" applyBorder="1" applyAlignment="1">
      <alignment horizontal="center" vertical="top"/>
    </xf>
    <xf numFmtId="49" fontId="25" fillId="33" borderId="27" xfId="46" applyNumberFormat="1" applyFont="1" applyFill="1" applyBorder="1" applyAlignment="1">
      <alignment horizontal="center" vertical="top"/>
    </xf>
    <xf numFmtId="49" fontId="25" fillId="33" borderId="53" xfId="46" applyNumberFormat="1" applyFont="1" applyFill="1" applyBorder="1" applyAlignment="1">
      <alignment horizontal="center" vertical="top"/>
    </xf>
    <xf numFmtId="49" fontId="25" fillId="4" borderId="25" xfId="46" applyNumberFormat="1" applyFont="1" applyFill="1" applyBorder="1" applyAlignment="1">
      <alignment horizontal="center" vertical="top"/>
    </xf>
    <xf numFmtId="49" fontId="25" fillId="4" borderId="27" xfId="46" applyNumberFormat="1" applyFont="1" applyFill="1" applyBorder="1" applyAlignment="1">
      <alignment horizontal="center" vertical="top"/>
    </xf>
    <xf numFmtId="49" fontId="25" fillId="4" borderId="53" xfId="46" applyNumberFormat="1" applyFont="1" applyFill="1" applyBorder="1" applyAlignment="1">
      <alignment horizontal="center" vertical="top"/>
    </xf>
    <xf numFmtId="49" fontId="25" fillId="28" borderId="25" xfId="46" applyNumberFormat="1" applyFont="1" applyFill="1" applyBorder="1" applyAlignment="1">
      <alignment horizontal="center" vertical="top"/>
    </xf>
    <xf numFmtId="49" fontId="25" fillId="28" borderId="27" xfId="46" applyNumberFormat="1" applyFont="1" applyFill="1" applyBorder="1" applyAlignment="1">
      <alignment horizontal="center" vertical="top"/>
    </xf>
    <xf numFmtId="49" fontId="25" fillId="28" borderId="53" xfId="46" applyNumberFormat="1" applyFont="1" applyFill="1" applyBorder="1" applyAlignment="1">
      <alignment horizontal="center" vertical="top"/>
    </xf>
    <xf numFmtId="0" fontId="24" fillId="27" borderId="25" xfId="46" applyFont="1" applyFill="1" applyBorder="1" applyAlignment="1">
      <alignment horizontal="left" vertical="top" wrapText="1"/>
    </xf>
    <xf numFmtId="0" fontId="24" fillId="27" borderId="27" xfId="46" applyFont="1" applyFill="1" applyBorder="1" applyAlignment="1">
      <alignment horizontal="left" vertical="top" wrapText="1"/>
    </xf>
    <xf numFmtId="0" fontId="24" fillId="27" borderId="53" xfId="46" applyFont="1" applyFill="1" applyBorder="1" applyAlignment="1">
      <alignment horizontal="left" vertical="top" wrapText="1"/>
    </xf>
    <xf numFmtId="49" fontId="25" fillId="33" borderId="10" xfId="46" applyNumberFormat="1" applyFont="1" applyFill="1" applyBorder="1" applyAlignment="1">
      <alignment horizontal="center" vertical="top"/>
    </xf>
    <xf numFmtId="49" fontId="25" fillId="4" borderId="10" xfId="46" applyNumberFormat="1" applyFont="1" applyFill="1" applyBorder="1" applyAlignment="1">
      <alignment horizontal="center" vertical="top"/>
    </xf>
    <xf numFmtId="49" fontId="25" fillId="24" borderId="10" xfId="46" applyNumberFormat="1" applyFont="1" applyFill="1" applyBorder="1" applyAlignment="1">
      <alignment horizontal="center" vertical="top"/>
    </xf>
    <xf numFmtId="0" fontId="24" fillId="28" borderId="10" xfId="46" applyFont="1" applyFill="1" applyBorder="1" applyAlignment="1">
      <alignment horizontal="left" vertical="top" wrapText="1"/>
    </xf>
    <xf numFmtId="0" fontId="24" fillId="40" borderId="10" xfId="46" applyFont="1" applyFill="1" applyBorder="1" applyAlignment="1">
      <alignment horizontal="left" vertical="center" wrapText="1"/>
    </xf>
    <xf numFmtId="49" fontId="25" fillId="0" borderId="30" xfId="46" applyNumberFormat="1" applyFont="1" applyBorder="1" applyAlignment="1">
      <alignment horizontal="center" vertical="top"/>
    </xf>
    <xf numFmtId="49" fontId="25" fillId="0" borderId="32" xfId="46" applyNumberFormat="1" applyFont="1" applyBorder="1" applyAlignment="1">
      <alignment horizontal="center" vertical="top"/>
    </xf>
    <xf numFmtId="49" fontId="25" fillId="0" borderId="15" xfId="46" applyNumberFormat="1" applyFont="1" applyBorder="1" applyAlignment="1">
      <alignment horizontal="center" vertical="top"/>
    </xf>
    <xf numFmtId="0" fontId="24" fillId="24" borderId="32" xfId="46" applyFont="1" applyFill="1" applyBorder="1" applyAlignment="1">
      <alignment vertical="top" wrapText="1"/>
    </xf>
    <xf numFmtId="0" fontId="24" fillId="24" borderId="15" xfId="46" applyFont="1" applyFill="1" applyBorder="1" applyAlignment="1">
      <alignment vertical="top" wrapText="1"/>
    </xf>
    <xf numFmtId="49" fontId="24" fillId="24" borderId="32" xfId="46" applyNumberFormat="1" applyFont="1" applyFill="1" applyBorder="1" applyAlignment="1">
      <alignment horizontal="center" vertical="center" textRotation="90" wrapText="1"/>
    </xf>
    <xf numFmtId="49" fontId="24" fillId="24" borderId="15" xfId="46" applyNumberFormat="1" applyFont="1" applyFill="1" applyBorder="1" applyAlignment="1">
      <alignment horizontal="center" vertical="center" textRotation="90" wrapText="1"/>
    </xf>
    <xf numFmtId="0" fontId="25" fillId="31" borderId="16" xfId="0" applyFont="1" applyFill="1" applyBorder="1" applyAlignment="1">
      <alignment horizontal="right" vertical="center" wrapText="1"/>
    </xf>
    <xf numFmtId="0" fontId="25" fillId="31" borderId="17" xfId="0" applyFont="1" applyFill="1" applyBorder="1" applyAlignment="1">
      <alignment horizontal="right" vertical="center" wrapText="1"/>
    </xf>
    <xf numFmtId="0" fontId="0" fillId="0" borderId="18" xfId="0" applyFont="1" applyBorder="1" applyAlignment="1">
      <alignment horizontal="right" vertical="center"/>
    </xf>
    <xf numFmtId="0" fontId="22" fillId="30" borderId="11" xfId="0" applyFont="1" applyFill="1" applyBorder="1" applyAlignment="1">
      <alignment horizontal="justify" vertical="center"/>
    </xf>
    <xf numFmtId="0" fontId="28" fillId="0" borderId="11" xfId="0" applyFont="1" applyBorder="1" applyAlignment="1">
      <alignment horizontal="justify" vertical="center"/>
    </xf>
    <xf numFmtId="0" fontId="21" fillId="0" borderId="11" xfId="0" applyFont="1" applyBorder="1" applyAlignment="1">
      <alignment horizontal="justify" vertical="center" wrapText="1"/>
    </xf>
    <xf numFmtId="0" fontId="0" fillId="0" borderId="11" xfId="0" applyBorder="1" applyAlignment="1">
      <alignment horizontal="justify" vertical="center" wrapText="1"/>
    </xf>
    <xf numFmtId="49" fontId="25" fillId="24" borderId="61" xfId="46" applyNumberFormat="1" applyFont="1" applyFill="1" applyBorder="1" applyAlignment="1">
      <alignment horizontal="center" vertical="top"/>
    </xf>
    <xf numFmtId="49" fontId="25" fillId="24" borderId="62" xfId="46" applyNumberFormat="1" applyFont="1" applyFill="1" applyBorder="1" applyAlignment="1">
      <alignment horizontal="center" vertical="top"/>
    </xf>
    <xf numFmtId="49" fontId="25" fillId="24" borderId="61" xfId="46" applyNumberFormat="1" applyFont="1" applyFill="1" applyBorder="1" applyAlignment="1">
      <alignment horizontal="left" vertical="top"/>
    </xf>
    <xf numFmtId="49" fontId="25" fillId="24" borderId="10" xfId="46" applyNumberFormat="1" applyFont="1" applyFill="1" applyBorder="1" applyAlignment="1">
      <alignment horizontal="left" vertical="top"/>
    </xf>
    <xf numFmtId="49" fontId="25" fillId="24" borderId="62" xfId="46" applyNumberFormat="1" applyFont="1" applyFill="1" applyBorder="1" applyAlignment="1">
      <alignment horizontal="left" vertical="top"/>
    </xf>
    <xf numFmtId="49" fontId="24" fillId="24" borderId="58" xfId="46" applyNumberFormat="1" applyFont="1" applyFill="1" applyBorder="1" applyAlignment="1">
      <alignment horizontal="left" vertical="top" wrapText="1"/>
    </xf>
    <xf numFmtId="0" fontId="0" fillId="0" borderId="32" xfId="0" applyBorder="1"/>
    <xf numFmtId="0" fontId="0" fillId="0" borderId="59" xfId="0" applyBorder="1"/>
    <xf numFmtId="49" fontId="24" fillId="0" borderId="58" xfId="46" applyNumberFormat="1" applyFont="1" applyBorder="1" applyAlignment="1">
      <alignment horizontal="center" vertical="center" textRotation="90"/>
    </xf>
    <xf numFmtId="49" fontId="24" fillId="0" borderId="32" xfId="46" applyNumberFormat="1" applyFont="1" applyBorder="1" applyAlignment="1">
      <alignment horizontal="center" vertical="center" textRotation="90"/>
    </xf>
    <xf numFmtId="49" fontId="24" fillId="0" borderId="59" xfId="46" applyNumberFormat="1" applyFont="1" applyBorder="1" applyAlignment="1">
      <alignment horizontal="center" vertical="center" textRotation="90"/>
    </xf>
    <xf numFmtId="0" fontId="25" fillId="0" borderId="0" xfId="0" applyFont="1" applyAlignment="1">
      <alignment horizontal="center" vertical="center"/>
    </xf>
    <xf numFmtId="49" fontId="25" fillId="4" borderId="14" xfId="46" applyNumberFormat="1" applyFont="1" applyFill="1" applyBorder="1" applyAlignment="1">
      <alignment horizontal="right" vertical="center"/>
    </xf>
    <xf numFmtId="49" fontId="25" fillId="4" borderId="41" xfId="46" applyNumberFormat="1" applyFont="1" applyFill="1" applyBorder="1" applyAlignment="1">
      <alignment horizontal="right" vertical="center"/>
    </xf>
    <xf numFmtId="49" fontId="25" fillId="4" borderId="20" xfId="46" applyNumberFormat="1" applyFont="1" applyFill="1" applyBorder="1" applyAlignment="1">
      <alignment horizontal="right" vertical="center"/>
    </xf>
    <xf numFmtId="0" fontId="21" fillId="0" borderId="16" xfId="0" applyFont="1" applyBorder="1" applyAlignment="1">
      <alignment horizontal="justify" vertical="center" wrapText="1"/>
    </xf>
    <xf numFmtId="0" fontId="0" fillId="0" borderId="17" xfId="0" applyBorder="1" applyAlignment="1">
      <alignment horizontal="justify" vertical="center" wrapText="1"/>
    </xf>
    <xf numFmtId="0" fontId="0" fillId="0" borderId="18" xfId="0" applyBorder="1" applyAlignment="1">
      <alignment horizontal="justify" vertical="center" wrapText="1"/>
    </xf>
    <xf numFmtId="49" fontId="25" fillId="26" borderId="11" xfId="46" applyNumberFormat="1" applyFont="1" applyFill="1" applyBorder="1" applyAlignment="1">
      <alignment horizontal="right" vertical="center"/>
    </xf>
    <xf numFmtId="49" fontId="25" fillId="33" borderId="31" xfId="46" applyNumberFormat="1" applyFont="1" applyFill="1" applyBorder="1" applyAlignment="1">
      <alignment horizontal="right" vertical="center"/>
    </xf>
    <xf numFmtId="49" fontId="25" fillId="33" borderId="42" xfId="46" applyNumberFormat="1" applyFont="1" applyFill="1" applyBorder="1" applyAlignment="1">
      <alignment horizontal="right" vertical="center"/>
    </xf>
    <xf numFmtId="49" fontId="25" fillId="33" borderId="43" xfId="46" applyNumberFormat="1" applyFont="1" applyFill="1" applyBorder="1" applyAlignment="1">
      <alignment horizontal="right" vertical="center"/>
    </xf>
    <xf numFmtId="0" fontId="21" fillId="0" borderId="16" xfId="0" applyFont="1" applyBorder="1" applyAlignment="1">
      <alignment horizontal="justify" vertical="center"/>
    </xf>
    <xf numFmtId="0" fontId="21" fillId="0" borderId="17" xfId="0" applyFont="1" applyBorder="1" applyAlignment="1">
      <alignment horizontal="justify" vertical="center"/>
    </xf>
    <xf numFmtId="0" fontId="21" fillId="0" borderId="18" xfId="0" applyFont="1" applyBorder="1" applyAlignment="1">
      <alignment horizontal="justify" vertical="center"/>
    </xf>
    <xf numFmtId="49" fontId="25" fillId="33" borderId="61" xfId="46" applyNumberFormat="1" applyFont="1" applyFill="1" applyBorder="1" applyAlignment="1">
      <alignment horizontal="center" vertical="top"/>
    </xf>
    <xf numFmtId="49" fontId="25" fillId="33" borderId="62" xfId="46" applyNumberFormat="1" applyFont="1" applyFill="1" applyBorder="1" applyAlignment="1">
      <alignment horizontal="center" vertical="top"/>
    </xf>
    <xf numFmtId="0" fontId="24" fillId="28" borderId="30" xfId="46" applyFont="1" applyFill="1" applyBorder="1" applyAlignment="1">
      <alignment horizontal="left" vertical="top" wrapText="1"/>
    </xf>
    <xf numFmtId="0" fontId="24" fillId="28" borderId="15" xfId="46" applyFont="1" applyFill="1" applyBorder="1" applyAlignment="1">
      <alignment horizontal="left" vertical="top" wrapText="1"/>
    </xf>
    <xf numFmtId="49" fontId="24" fillId="24" borderId="30" xfId="46" applyNumberFormat="1" applyFont="1" applyFill="1" applyBorder="1" applyAlignment="1">
      <alignment horizontal="center" vertical="center" wrapText="1"/>
    </xf>
    <xf numFmtId="49" fontId="24" fillId="24" borderId="15" xfId="46" applyNumberFormat="1" applyFont="1" applyFill="1" applyBorder="1" applyAlignment="1">
      <alignment horizontal="center" vertical="center" wrapText="1"/>
    </xf>
    <xf numFmtId="165" fontId="25" fillId="39" borderId="13" xfId="46" applyNumberFormat="1" applyFont="1" applyFill="1" applyBorder="1" applyAlignment="1">
      <alignment horizontal="center" vertical="center"/>
    </xf>
    <xf numFmtId="165" fontId="25" fillId="39" borderId="34" xfId="46" applyNumberFormat="1" applyFont="1" applyFill="1" applyBorder="1" applyAlignment="1">
      <alignment horizontal="center" vertical="center"/>
    </xf>
    <xf numFmtId="165" fontId="25" fillId="39" borderId="19" xfId="46" applyNumberFormat="1" applyFont="1" applyFill="1" applyBorder="1" applyAlignment="1">
      <alignment horizontal="center" vertical="center"/>
    </xf>
    <xf numFmtId="0" fontId="24" fillId="28" borderId="30" xfId="46" applyNumberFormat="1" applyFont="1" applyFill="1" applyBorder="1" applyAlignment="1">
      <alignment horizontal="center" vertical="center"/>
    </xf>
    <xf numFmtId="0" fontId="24" fillId="28" borderId="32" xfId="46" applyNumberFormat="1" applyFont="1" applyFill="1" applyBorder="1" applyAlignment="1">
      <alignment horizontal="center" vertical="center"/>
    </xf>
    <xf numFmtId="0" fontId="24" fillId="28" borderId="15" xfId="46" applyNumberFormat="1" applyFont="1" applyFill="1" applyBorder="1" applyAlignment="1">
      <alignment horizontal="center" vertical="center"/>
    </xf>
    <xf numFmtId="165" fontId="25" fillId="44" borderId="43" xfId="46" applyNumberFormat="1" applyFont="1" applyFill="1" applyBorder="1" applyAlignment="1">
      <alignment horizontal="center" vertical="center"/>
    </xf>
    <xf numFmtId="0" fontId="24" fillId="28" borderId="30" xfId="46" applyFont="1" applyFill="1" applyBorder="1" applyAlignment="1">
      <alignment horizontal="left" vertical="center" wrapText="1"/>
    </xf>
    <xf numFmtId="0" fontId="24" fillId="28" borderId="32" xfId="46" applyFont="1" applyFill="1" applyBorder="1" applyAlignment="1">
      <alignment horizontal="left" vertical="center" wrapText="1"/>
    </xf>
    <xf numFmtId="0" fontId="24" fillId="28" borderId="15" xfId="46" applyFont="1" applyFill="1" applyBorder="1" applyAlignment="1">
      <alignment horizontal="left" vertical="center" wrapText="1"/>
    </xf>
    <xf numFmtId="165" fontId="24" fillId="0" borderId="58" xfId="46" applyNumberFormat="1" applyFont="1" applyFill="1" applyBorder="1" applyAlignment="1">
      <alignment horizontal="left" vertical="center" wrapText="1"/>
    </xf>
    <xf numFmtId="0" fontId="24" fillId="4" borderId="16" xfId="46" applyFont="1" applyFill="1" applyBorder="1" applyAlignment="1">
      <alignment vertical="center" wrapText="1"/>
    </xf>
    <xf numFmtId="0" fontId="24" fillId="4" borderId="17" xfId="46" applyFont="1" applyFill="1" applyBorder="1" applyAlignment="1">
      <alignment vertical="center" wrapText="1"/>
    </xf>
    <xf numFmtId="0" fontId="24" fillId="4" borderId="18" xfId="46" applyFont="1" applyFill="1" applyBorder="1" applyAlignment="1">
      <alignment vertical="center" wrapText="1"/>
    </xf>
    <xf numFmtId="0" fontId="24" fillId="27" borderId="63" xfId="46" applyFont="1" applyFill="1" applyBorder="1" applyAlignment="1">
      <alignment horizontal="left" vertical="center" wrapText="1"/>
    </xf>
    <xf numFmtId="0" fontId="24" fillId="27" borderId="55" xfId="46" applyFont="1" applyFill="1" applyBorder="1" applyAlignment="1">
      <alignment horizontal="left" vertical="center" wrapText="1"/>
    </xf>
    <xf numFmtId="0" fontId="24" fillId="27" borderId="20" xfId="46" applyFont="1" applyFill="1" applyBorder="1" applyAlignment="1">
      <alignment horizontal="left" vertical="center" wrapText="1"/>
    </xf>
    <xf numFmtId="0" fontId="24" fillId="27" borderId="30" xfId="46" applyFont="1" applyFill="1" applyBorder="1" applyAlignment="1">
      <alignment horizontal="left" vertical="top" wrapText="1"/>
    </xf>
    <xf numFmtId="0" fontId="24" fillId="27" borderId="32" xfId="46" applyFont="1" applyFill="1" applyBorder="1" applyAlignment="1">
      <alignment horizontal="left" vertical="top" wrapText="1"/>
    </xf>
    <xf numFmtId="0" fontId="24" fillId="27" borderId="15" xfId="46" applyFont="1" applyFill="1" applyBorder="1" applyAlignment="1">
      <alignment horizontal="left" vertical="top" wrapText="1"/>
    </xf>
    <xf numFmtId="49" fontId="24" fillId="24" borderId="30" xfId="46" applyNumberFormat="1" applyFont="1" applyFill="1" applyBorder="1" applyAlignment="1">
      <alignment horizontal="center" vertical="center" textRotation="90" wrapText="1"/>
    </xf>
    <xf numFmtId="165" fontId="25" fillId="44" borderId="28" xfId="46" applyNumberFormat="1" applyFont="1" applyFill="1" applyBorder="1" applyAlignment="1">
      <alignment horizontal="center" vertical="center"/>
    </xf>
    <xf numFmtId="0" fontId="24" fillId="27" borderId="27" xfId="0" applyFont="1" applyFill="1" applyBorder="1" applyAlignment="1">
      <alignment horizontal="left" vertical="center" wrapText="1"/>
    </xf>
    <xf numFmtId="0" fontId="24" fillId="28" borderId="44" xfId="46" applyFont="1" applyFill="1" applyBorder="1" applyAlignment="1">
      <alignment horizontal="center" vertical="center" wrapText="1"/>
    </xf>
    <xf numFmtId="0" fontId="24" fillId="28" borderId="45" xfId="46" applyFont="1" applyFill="1" applyBorder="1" applyAlignment="1">
      <alignment horizontal="center" vertical="center" wrapText="1"/>
    </xf>
    <xf numFmtId="0" fontId="24" fillId="28" borderId="46" xfId="46" applyFont="1" applyFill="1" applyBorder="1" applyAlignment="1">
      <alignment horizontal="center" vertical="center" wrapText="1"/>
    </xf>
    <xf numFmtId="0" fontId="25" fillId="28" borderId="30" xfId="46" applyFont="1" applyFill="1" applyBorder="1" applyAlignment="1">
      <alignment horizontal="center" vertical="center" wrapText="1"/>
    </xf>
    <xf numFmtId="0" fontId="25" fillId="28" borderId="15" xfId="46" applyFont="1" applyFill="1" applyBorder="1" applyAlignment="1">
      <alignment horizontal="center" vertical="center" wrapText="1"/>
    </xf>
    <xf numFmtId="165" fontId="24" fillId="37" borderId="30" xfId="46" applyNumberFormat="1" applyFont="1" applyFill="1" applyBorder="1" applyAlignment="1">
      <alignment horizontal="center" vertical="center" wrapText="1"/>
    </xf>
    <xf numFmtId="165" fontId="24" fillId="37" borderId="15" xfId="46" applyNumberFormat="1" applyFont="1" applyFill="1" applyBorder="1" applyAlignment="1">
      <alignment horizontal="center" vertical="center" wrapText="1"/>
    </xf>
    <xf numFmtId="165" fontId="24" fillId="44" borderId="30" xfId="46" applyNumberFormat="1" applyFont="1" applyFill="1" applyBorder="1" applyAlignment="1">
      <alignment horizontal="center" vertical="center" wrapText="1"/>
    </xf>
    <xf numFmtId="165" fontId="24" fillId="44" borderId="15" xfId="46" applyNumberFormat="1" applyFont="1" applyFill="1" applyBorder="1" applyAlignment="1">
      <alignment horizontal="center" vertical="center" wrapText="1"/>
    </xf>
    <xf numFmtId="165" fontId="24" fillId="28" borderId="30" xfId="0" applyNumberFormat="1" applyFont="1" applyFill="1" applyBorder="1" applyAlignment="1">
      <alignment horizontal="center" vertical="center"/>
    </xf>
    <xf numFmtId="165" fontId="24" fillId="28" borderId="14" xfId="0" applyNumberFormat="1" applyFont="1" applyFill="1" applyBorder="1" applyAlignment="1">
      <alignment horizontal="center" vertical="center"/>
    </xf>
    <xf numFmtId="165" fontId="24" fillId="28" borderId="31" xfId="0" applyNumberFormat="1" applyFont="1" applyFill="1" applyBorder="1" applyAlignment="1">
      <alignment horizontal="center" vertical="center"/>
    </xf>
    <xf numFmtId="49" fontId="25" fillId="0" borderId="10" xfId="46" applyNumberFormat="1" applyFont="1" applyFill="1" applyBorder="1" applyAlignment="1">
      <alignment horizontal="center" vertical="top"/>
    </xf>
    <xf numFmtId="0" fontId="24" fillId="0" borderId="10" xfId="46" applyFont="1" applyFill="1" applyBorder="1" applyAlignment="1">
      <alignment horizontal="left" vertical="top" wrapText="1"/>
    </xf>
    <xf numFmtId="49" fontId="24" fillId="0" borderId="30" xfId="46" applyNumberFormat="1" applyFont="1" applyFill="1" applyBorder="1" applyAlignment="1">
      <alignment horizontal="center" vertical="center" textRotation="90" wrapText="1"/>
    </xf>
    <xf numFmtId="0" fontId="24" fillId="32" borderId="30" xfId="46" applyFont="1" applyFill="1" applyBorder="1" applyAlignment="1">
      <alignment horizontal="left" vertical="top" wrapText="1"/>
    </xf>
    <xf numFmtId="0" fontId="24" fillId="4" borderId="14" xfId="46" applyFont="1" applyFill="1" applyBorder="1" applyAlignment="1">
      <alignment vertical="center" wrapText="1"/>
    </xf>
    <xf numFmtId="0" fontId="24" fillId="4" borderId="41" xfId="46" applyFont="1" applyFill="1" applyBorder="1" applyAlignment="1">
      <alignment vertical="center" wrapText="1"/>
    </xf>
    <xf numFmtId="0" fontId="24" fillId="4" borderId="20" xfId="46" applyFont="1" applyFill="1" applyBorder="1" applyAlignment="1">
      <alignment vertical="center" wrapText="1"/>
    </xf>
    <xf numFmtId="49" fontId="25" fillId="33" borderId="13" xfId="46" applyNumberFormat="1" applyFont="1" applyFill="1" applyBorder="1" applyAlignment="1">
      <alignment horizontal="right" vertical="center"/>
    </xf>
    <xf numFmtId="49" fontId="25" fillId="33" borderId="34" xfId="46" applyNumberFormat="1" applyFont="1" applyFill="1" applyBorder="1" applyAlignment="1">
      <alignment horizontal="right" vertical="center"/>
    </xf>
    <xf numFmtId="49" fontId="25" fillId="33" borderId="19" xfId="46" applyNumberFormat="1" applyFont="1" applyFill="1" applyBorder="1" applyAlignment="1">
      <alignment horizontal="right" vertical="center"/>
    </xf>
    <xf numFmtId="49" fontId="25" fillId="33" borderId="13" xfId="46" applyNumberFormat="1" applyFont="1" applyFill="1" applyBorder="1" applyAlignment="1">
      <alignment horizontal="center" vertical="center"/>
    </xf>
    <xf numFmtId="49" fontId="25" fillId="33" borderId="34" xfId="46" applyNumberFormat="1" applyFont="1" applyFill="1" applyBorder="1" applyAlignment="1">
      <alignment horizontal="center" vertical="center"/>
    </xf>
    <xf numFmtId="49" fontId="25" fillId="33" borderId="19" xfId="46" applyNumberFormat="1" applyFont="1" applyFill="1" applyBorder="1" applyAlignment="1">
      <alignment horizontal="center" vertical="center"/>
    </xf>
    <xf numFmtId="0" fontId="24" fillId="0" borderId="30" xfId="46" applyFont="1" applyFill="1" applyBorder="1" applyAlignment="1">
      <alignment horizontal="left" vertical="center" wrapText="1"/>
    </xf>
    <xf numFmtId="0" fontId="24" fillId="0" borderId="32" xfId="46" applyFont="1" applyFill="1" applyBorder="1" applyAlignment="1">
      <alignment horizontal="left" vertical="center" wrapText="1"/>
    </xf>
    <xf numFmtId="0" fontId="24" fillId="0" borderId="15" xfId="46" applyFont="1" applyFill="1" applyBorder="1" applyAlignment="1">
      <alignment horizontal="left" vertical="center" wrapText="1"/>
    </xf>
    <xf numFmtId="0" fontId="24" fillId="0" borderId="32" xfId="46" applyNumberFormat="1" applyFont="1" applyFill="1" applyBorder="1" applyAlignment="1">
      <alignment horizontal="center" vertical="center" wrapText="1"/>
    </xf>
    <xf numFmtId="0" fontId="24" fillId="30" borderId="10" xfId="46" applyFont="1" applyFill="1" applyBorder="1" applyAlignment="1">
      <alignment horizontal="left" vertical="center" wrapText="1"/>
    </xf>
    <xf numFmtId="0" fontId="24" fillId="0" borderId="11" xfId="46" applyFont="1" applyFill="1" applyBorder="1" applyAlignment="1">
      <alignment horizontal="left" vertical="center" wrapText="1"/>
    </xf>
    <xf numFmtId="0" fontId="24" fillId="0" borderId="25" xfId="46" applyNumberFormat="1" applyFont="1" applyFill="1" applyBorder="1" applyAlignment="1">
      <alignment horizontal="center" vertical="center" wrapText="1"/>
    </xf>
    <xf numFmtId="0" fontId="24" fillId="0" borderId="27" xfId="46" applyNumberFormat="1" applyFont="1" applyFill="1" applyBorder="1" applyAlignment="1">
      <alignment horizontal="center" vertical="center" wrapText="1"/>
    </xf>
    <xf numFmtId="0" fontId="24" fillId="0" borderId="26" xfId="46" applyNumberFormat="1" applyFont="1" applyFill="1" applyBorder="1" applyAlignment="1">
      <alignment horizontal="center" vertical="center" wrapText="1"/>
    </xf>
    <xf numFmtId="0" fontId="24" fillId="0" borderId="11" xfId="46" applyNumberFormat="1" applyFont="1" applyFill="1" applyBorder="1" applyAlignment="1">
      <alignment horizontal="center" vertical="center" wrapText="1"/>
    </xf>
    <xf numFmtId="0" fontId="24" fillId="30" borderId="15" xfId="46" applyFont="1" applyFill="1" applyBorder="1" applyAlignment="1">
      <alignment horizontal="left" vertical="center" wrapText="1"/>
    </xf>
    <xf numFmtId="0" fontId="24" fillId="27" borderId="11" xfId="46" applyFont="1" applyFill="1" applyBorder="1" applyAlignment="1">
      <alignment horizontal="left" vertical="center" wrapText="1"/>
    </xf>
    <xf numFmtId="0" fontId="24" fillId="27" borderId="31" xfId="46" applyFont="1" applyFill="1" applyBorder="1" applyAlignment="1">
      <alignment horizontal="left" vertical="center" wrapText="1"/>
    </xf>
    <xf numFmtId="0" fontId="24" fillId="27" borderId="33" xfId="46" applyFont="1" applyFill="1" applyBorder="1" applyAlignment="1">
      <alignment horizontal="left" vertical="center" wrapText="1"/>
    </xf>
    <xf numFmtId="0" fontId="24" fillId="27" borderId="14" xfId="46" applyFont="1" applyFill="1" applyBorder="1" applyAlignment="1">
      <alignment horizontal="left" vertical="center" wrapText="1"/>
    </xf>
    <xf numFmtId="0" fontId="24" fillId="27" borderId="11" xfId="46" applyNumberFormat="1" applyFont="1" applyFill="1" applyBorder="1" applyAlignment="1">
      <alignment horizontal="center" vertical="center" wrapText="1"/>
    </xf>
    <xf numFmtId="0" fontId="24" fillId="27" borderId="25" xfId="46" applyNumberFormat="1" applyFont="1" applyFill="1" applyBorder="1" applyAlignment="1">
      <alignment horizontal="center" vertical="center" wrapText="1"/>
    </xf>
    <xf numFmtId="0" fontId="24" fillId="27" borderId="27" xfId="46" applyNumberFormat="1" applyFont="1" applyFill="1" applyBorder="1" applyAlignment="1">
      <alignment horizontal="center" vertical="center" wrapText="1"/>
    </xf>
    <xf numFmtId="0" fontId="24" fillId="27" borderId="26" xfId="46" applyNumberFormat="1" applyFont="1" applyFill="1" applyBorder="1" applyAlignment="1">
      <alignment horizontal="center" vertical="center" wrapText="1"/>
    </xf>
    <xf numFmtId="1" fontId="24" fillId="27" borderId="11" xfId="46" applyNumberFormat="1" applyFont="1" applyFill="1" applyBorder="1" applyAlignment="1">
      <alignment horizontal="center" vertical="center" wrapText="1"/>
    </xf>
    <xf numFmtId="0" fontId="24" fillId="27" borderId="30" xfId="46" applyFont="1" applyFill="1" applyBorder="1" applyAlignment="1">
      <alignment horizontal="left" vertical="center" wrapText="1"/>
    </xf>
    <xf numFmtId="0" fontId="24" fillId="27" borderId="32" xfId="46" applyFont="1" applyFill="1" applyBorder="1" applyAlignment="1">
      <alignment horizontal="left" vertical="center" wrapText="1"/>
    </xf>
    <xf numFmtId="0" fontId="24" fillId="27" borderId="15" xfId="46" applyFont="1" applyFill="1" applyBorder="1" applyAlignment="1">
      <alignment horizontal="left" vertical="center" wrapText="1"/>
    </xf>
    <xf numFmtId="0" fontId="24" fillId="27" borderId="30" xfId="46" applyNumberFormat="1" applyFont="1" applyFill="1" applyBorder="1" applyAlignment="1">
      <alignment horizontal="center" vertical="center" wrapText="1"/>
    </xf>
    <xf numFmtId="0" fontId="24" fillId="27" borderId="32" xfId="46" applyNumberFormat="1" applyFont="1" applyFill="1" applyBorder="1" applyAlignment="1">
      <alignment horizontal="center" vertical="center" wrapText="1"/>
    </xf>
    <xf numFmtId="0" fontId="24" fillId="27" borderId="15" xfId="46" applyNumberFormat="1" applyFont="1" applyFill="1" applyBorder="1" applyAlignment="1">
      <alignment horizontal="center" vertical="center" wrapText="1"/>
    </xf>
    <xf numFmtId="49" fontId="24" fillId="27" borderId="11" xfId="46" applyNumberFormat="1" applyFont="1" applyFill="1" applyBorder="1" applyAlignment="1">
      <alignment horizontal="center" vertical="center" wrapText="1"/>
    </xf>
    <xf numFmtId="0" fontId="24" fillId="34" borderId="15" xfId="46" applyFont="1" applyFill="1" applyBorder="1" applyAlignment="1">
      <alignment horizontal="left" vertical="center" wrapText="1"/>
    </xf>
    <xf numFmtId="49" fontId="25" fillId="0" borderId="10" xfId="46" applyNumberFormat="1" applyFont="1" applyBorder="1" applyAlignment="1">
      <alignment horizontal="center" vertical="top"/>
    </xf>
    <xf numFmtId="0" fontId="24" fillId="27" borderId="10" xfId="46" applyFont="1" applyFill="1" applyBorder="1" applyAlignment="1">
      <alignment horizontal="left" vertical="top" wrapText="1"/>
    </xf>
    <xf numFmtId="49" fontId="24" fillId="0" borderId="10" xfId="46" applyNumberFormat="1" applyFont="1" applyBorder="1" applyAlignment="1">
      <alignment horizontal="center" vertical="center" textRotation="90" wrapText="1"/>
    </xf>
    <xf numFmtId="0" fontId="24" fillId="0" borderId="30" xfId="46" applyFont="1" applyFill="1" applyBorder="1" applyAlignment="1">
      <alignment horizontal="center" vertical="center"/>
    </xf>
    <xf numFmtId="0" fontId="24" fillId="0" borderId="15" xfId="46" applyFont="1" applyFill="1" applyBorder="1" applyAlignment="1">
      <alignment horizontal="center" vertical="center"/>
    </xf>
    <xf numFmtId="165" fontId="24" fillId="38" borderId="31" xfId="46" applyNumberFormat="1" applyFont="1" applyFill="1" applyBorder="1" applyAlignment="1">
      <alignment horizontal="center" vertical="center"/>
    </xf>
    <xf numFmtId="165" fontId="24" fillId="38" borderId="14" xfId="46" applyNumberFormat="1" applyFont="1" applyFill="1" applyBorder="1" applyAlignment="1">
      <alignment horizontal="center" vertical="center"/>
    </xf>
    <xf numFmtId="0" fontId="24" fillId="27" borderId="26" xfId="46" applyFont="1" applyFill="1" applyBorder="1" applyAlignment="1">
      <alignment horizontal="left" vertical="center" wrapText="1"/>
    </xf>
    <xf numFmtId="165" fontId="24" fillId="27" borderId="30" xfId="46" applyNumberFormat="1" applyFont="1" applyFill="1" applyBorder="1" applyAlignment="1">
      <alignment horizontal="center" vertical="center"/>
    </xf>
    <xf numFmtId="165" fontId="24" fillId="27" borderId="15" xfId="46" applyNumberFormat="1" applyFont="1" applyFill="1" applyBorder="1" applyAlignment="1">
      <alignment horizontal="center" vertical="center"/>
    </xf>
    <xf numFmtId="0" fontId="24" fillId="40" borderId="30" xfId="46" applyFont="1" applyFill="1" applyBorder="1" applyAlignment="1">
      <alignment horizontal="left" vertical="center" wrapText="1"/>
    </xf>
    <xf numFmtId="0" fontId="24" fillId="40" borderId="32" xfId="46" applyFont="1" applyFill="1" applyBorder="1" applyAlignment="1">
      <alignment horizontal="left" vertical="center" wrapText="1"/>
    </xf>
    <xf numFmtId="0" fontId="24" fillId="27" borderId="25" xfId="46" applyFont="1" applyFill="1" applyBorder="1" applyAlignment="1">
      <alignment horizontal="left" vertical="center" wrapText="1"/>
    </xf>
    <xf numFmtId="49" fontId="25" fillId="41" borderId="30" xfId="46" applyNumberFormat="1" applyFont="1" applyFill="1" applyBorder="1" applyAlignment="1">
      <alignment horizontal="center" vertical="top"/>
    </xf>
    <xf numFmtId="49" fontId="25" fillId="41" borderId="32" xfId="46" applyNumberFormat="1" applyFont="1" applyFill="1" applyBorder="1" applyAlignment="1">
      <alignment horizontal="center" vertical="top"/>
    </xf>
    <xf numFmtId="49" fontId="25" fillId="41" borderId="15" xfId="46" applyNumberFormat="1" applyFont="1" applyFill="1" applyBorder="1" applyAlignment="1">
      <alignment horizontal="center" vertical="top"/>
    </xf>
    <xf numFmtId="49" fontId="24" fillId="0" borderId="32" xfId="46" applyNumberFormat="1" applyFont="1" applyFill="1" applyBorder="1" applyAlignment="1">
      <alignment horizontal="center" vertical="center" textRotation="90" wrapText="1"/>
    </xf>
    <xf numFmtId="49" fontId="24" fillId="0" borderId="15" xfId="46" applyNumberFormat="1" applyFont="1" applyFill="1" applyBorder="1" applyAlignment="1">
      <alignment horizontal="center" vertical="center" textRotation="90" wrapText="1"/>
    </xf>
    <xf numFmtId="0" fontId="24" fillId="44" borderId="31" xfId="46" applyFont="1" applyFill="1" applyBorder="1" applyAlignment="1">
      <alignment horizontal="left" vertical="center" wrapText="1"/>
    </xf>
    <xf numFmtId="0" fontId="24" fillId="44" borderId="42" xfId="46" applyFont="1" applyFill="1" applyBorder="1" applyAlignment="1">
      <alignment horizontal="left" vertical="center" wrapText="1"/>
    </xf>
    <xf numFmtId="0" fontId="24" fillId="44" borderId="43" xfId="46" applyFont="1" applyFill="1" applyBorder="1" applyAlignment="1">
      <alignment horizontal="left" vertical="center" wrapText="1"/>
    </xf>
    <xf numFmtId="49" fontId="24" fillId="0" borderId="10" xfId="46" applyNumberFormat="1" applyFont="1" applyBorder="1" applyAlignment="1">
      <alignment horizontal="center" vertical="center" textRotation="90"/>
    </xf>
    <xf numFmtId="0" fontId="24" fillId="0" borderId="10" xfId="46" applyFont="1" applyFill="1" applyBorder="1" applyAlignment="1">
      <alignment horizontal="left" vertical="center" wrapText="1"/>
    </xf>
    <xf numFmtId="0" fontId="27" fillId="0" borderId="15" xfId="0" applyFont="1" applyBorder="1" applyAlignment="1">
      <alignment horizontal="center" vertical="center" wrapText="1"/>
    </xf>
    <xf numFmtId="49" fontId="25" fillId="4" borderId="13" xfId="46" applyNumberFormat="1" applyFont="1" applyFill="1" applyBorder="1" applyAlignment="1">
      <alignment horizontal="right" vertical="center"/>
    </xf>
    <xf numFmtId="49" fontId="25" fillId="4" borderId="34" xfId="46" applyNumberFormat="1" applyFont="1" applyFill="1" applyBorder="1" applyAlignment="1">
      <alignment horizontal="right" vertical="center"/>
    </xf>
    <xf numFmtId="49" fontId="25" fillId="4" borderId="19" xfId="46" applyNumberFormat="1" applyFont="1" applyFill="1" applyBorder="1" applyAlignment="1">
      <alignment horizontal="right" vertical="center"/>
    </xf>
    <xf numFmtId="0" fontId="24" fillId="4" borderId="10" xfId="46" applyFont="1" applyFill="1" applyBorder="1" applyAlignment="1">
      <alignment vertical="center" wrapText="1"/>
    </xf>
    <xf numFmtId="0" fontId="25" fillId="4" borderId="13" xfId="46" applyFont="1" applyFill="1" applyBorder="1" applyAlignment="1">
      <alignment horizontal="left" vertical="center" wrapText="1"/>
    </xf>
    <xf numFmtId="0" fontId="25" fillId="4" borderId="34" xfId="46" applyFont="1" applyFill="1" applyBorder="1" applyAlignment="1">
      <alignment horizontal="left" vertical="center" wrapText="1"/>
    </xf>
    <xf numFmtId="0" fontId="25" fillId="4" borderId="19" xfId="46" applyFont="1" applyFill="1" applyBorder="1" applyAlignment="1">
      <alignment horizontal="left" vertical="center" wrapText="1"/>
    </xf>
    <xf numFmtId="0" fontId="24" fillId="44" borderId="10" xfId="46" applyFont="1" applyFill="1" applyBorder="1" applyAlignment="1">
      <alignment horizontal="center" vertical="center" wrapText="1"/>
    </xf>
    <xf numFmtId="49" fontId="24" fillId="24" borderId="10" xfId="46" applyNumberFormat="1" applyFont="1" applyFill="1" applyBorder="1" applyAlignment="1">
      <alignment horizontal="center" vertical="center" textRotation="90"/>
    </xf>
    <xf numFmtId="165" fontId="25" fillId="44" borderId="10" xfId="46" applyNumberFormat="1" applyFont="1" applyFill="1" applyBorder="1" applyAlignment="1">
      <alignment horizontal="center" vertical="center"/>
    </xf>
    <xf numFmtId="49" fontId="24" fillId="0" borderId="13" xfId="46" applyNumberFormat="1" applyFont="1" applyBorder="1" applyAlignment="1">
      <alignment horizontal="center" vertical="center" textRotation="90" wrapText="1"/>
    </xf>
    <xf numFmtId="165" fontId="24" fillId="44" borderId="30" xfId="46" applyNumberFormat="1" applyFont="1" applyFill="1" applyBorder="1" applyAlignment="1" applyProtection="1">
      <alignment horizontal="center" vertical="center" wrapText="1"/>
      <protection locked="0"/>
    </xf>
    <xf numFmtId="165" fontId="24" fillId="44" borderId="32" xfId="46" applyNumberFormat="1" applyFont="1" applyFill="1" applyBorder="1" applyAlignment="1" applyProtection="1">
      <alignment horizontal="center" vertical="center" wrapText="1"/>
      <protection locked="0"/>
    </xf>
    <xf numFmtId="165" fontId="24" fillId="28" borderId="30" xfId="0" applyNumberFormat="1" applyFont="1" applyFill="1" applyBorder="1" applyAlignment="1" applyProtection="1">
      <alignment horizontal="center" vertical="center" wrapText="1"/>
      <protection locked="0"/>
    </xf>
    <xf numFmtId="165" fontId="24" fillId="28" borderId="32" xfId="0" applyNumberFormat="1" applyFont="1" applyFill="1" applyBorder="1" applyAlignment="1" applyProtection="1">
      <alignment horizontal="center" vertical="center" wrapText="1"/>
      <protection locked="0"/>
    </xf>
    <xf numFmtId="0" fontId="24" fillId="34" borderId="30" xfId="46" applyFont="1" applyFill="1" applyBorder="1" applyAlignment="1" applyProtection="1">
      <alignment horizontal="left" vertical="center" wrapText="1"/>
      <protection locked="0"/>
    </xf>
    <xf numFmtId="49" fontId="24" fillId="0" borderId="30" xfId="46" applyNumberFormat="1" applyFont="1" applyBorder="1" applyAlignment="1" applyProtection="1">
      <alignment horizontal="center" vertical="center" textRotation="90" wrapText="1"/>
      <protection locked="0"/>
    </xf>
    <xf numFmtId="49" fontId="24" fillId="0" borderId="32" xfId="46" applyNumberFormat="1" applyFont="1" applyBorder="1" applyAlignment="1" applyProtection="1">
      <alignment horizontal="center" vertical="center" textRotation="90" wrapText="1"/>
      <protection locked="0"/>
    </xf>
    <xf numFmtId="49" fontId="24" fillId="0" borderId="15" xfId="46" applyNumberFormat="1" applyFont="1" applyBorder="1" applyAlignment="1" applyProtection="1">
      <alignment horizontal="center" vertical="center" textRotation="90" wrapText="1"/>
      <protection locked="0"/>
    </xf>
    <xf numFmtId="0" fontId="24" fillId="28" borderId="22" xfId="46" applyFont="1" applyFill="1" applyBorder="1" applyAlignment="1" applyProtection="1">
      <alignment horizontal="left" vertical="center" wrapText="1"/>
      <protection locked="0"/>
    </xf>
    <xf numFmtId="0" fontId="24" fillId="28" borderId="21" xfId="46" applyFont="1" applyFill="1" applyBorder="1" applyAlignment="1" applyProtection="1">
      <alignment horizontal="left" vertical="center" wrapText="1"/>
      <protection locked="0"/>
    </xf>
    <xf numFmtId="0" fontId="24" fillId="0" borderId="11" xfId="46" applyFont="1" applyFill="1" applyBorder="1" applyAlignment="1">
      <alignment horizontal="center" vertical="center"/>
    </xf>
    <xf numFmtId="49" fontId="25" fillId="33" borderId="30" xfId="46" applyNumberFormat="1" applyFont="1" applyFill="1" applyBorder="1" applyAlignment="1" applyProtection="1">
      <alignment horizontal="center" vertical="top"/>
      <protection locked="0"/>
    </xf>
    <xf numFmtId="49" fontId="25" fillId="33" borderId="32" xfId="46" applyNumberFormat="1" applyFont="1" applyFill="1" applyBorder="1" applyAlignment="1" applyProtection="1">
      <alignment horizontal="center" vertical="top"/>
      <protection locked="0"/>
    </xf>
    <xf numFmtId="49" fontId="25" fillId="33" borderId="15" xfId="46" applyNumberFormat="1" applyFont="1" applyFill="1" applyBorder="1" applyAlignment="1" applyProtection="1">
      <alignment horizontal="center" vertical="top"/>
      <protection locked="0"/>
    </xf>
    <xf numFmtId="49" fontId="25" fillId="33" borderId="10" xfId="46" applyNumberFormat="1" applyFont="1" applyFill="1" applyBorder="1" applyAlignment="1" applyProtection="1">
      <alignment horizontal="center" vertical="top"/>
      <protection locked="0"/>
    </xf>
    <xf numFmtId="49" fontId="25" fillId="4" borderId="10" xfId="46" applyNumberFormat="1" applyFont="1" applyFill="1" applyBorder="1" applyAlignment="1" applyProtection="1">
      <alignment horizontal="center" vertical="top"/>
      <protection locked="0"/>
    </xf>
    <xf numFmtId="49" fontId="25" fillId="0" borderId="10" xfId="46" applyNumberFormat="1" applyFont="1" applyBorder="1" applyAlignment="1" applyProtection="1">
      <alignment horizontal="center" vertical="top"/>
      <protection locked="0"/>
    </xf>
    <xf numFmtId="0" fontId="24" fillId="0" borderId="10" xfId="46" applyFont="1" applyFill="1" applyBorder="1" applyAlignment="1" applyProtection="1">
      <alignment horizontal="left" vertical="top" wrapText="1"/>
      <protection locked="0"/>
    </xf>
    <xf numFmtId="49" fontId="24" fillId="0" borderId="10" xfId="46" applyNumberFormat="1" applyFont="1" applyBorder="1" applyAlignment="1" applyProtection="1">
      <alignment horizontal="center" vertical="center" textRotation="90"/>
      <protection locked="0"/>
    </xf>
    <xf numFmtId="0" fontId="25" fillId="24" borderId="30" xfId="46" applyFont="1" applyFill="1" applyBorder="1" applyAlignment="1" applyProtection="1">
      <alignment horizontal="center" vertical="center"/>
      <protection locked="0"/>
    </xf>
    <xf numFmtId="0" fontId="25" fillId="24" borderId="32" xfId="46" applyFont="1" applyFill="1" applyBorder="1" applyAlignment="1" applyProtection="1">
      <alignment horizontal="center" vertical="center"/>
      <protection locked="0"/>
    </xf>
    <xf numFmtId="165" fontId="24" fillId="37" borderId="32" xfId="46" applyNumberFormat="1" applyFont="1" applyFill="1" applyBorder="1" applyAlignment="1" applyProtection="1">
      <alignment horizontal="center" vertical="center" wrapText="1"/>
      <protection locked="0"/>
    </xf>
    <xf numFmtId="0" fontId="24" fillId="45" borderId="14" xfId="46" applyFont="1" applyFill="1" applyBorder="1" applyAlignment="1">
      <alignment horizontal="center" vertical="center" wrapText="1"/>
    </xf>
    <xf numFmtId="0" fontId="24" fillId="45" borderId="41" xfId="46" applyFont="1" applyFill="1" applyBorder="1" applyAlignment="1">
      <alignment horizontal="center" vertical="center" wrapText="1"/>
    </xf>
    <xf numFmtId="0" fontId="24" fillId="45" borderId="20" xfId="46" applyFont="1" applyFill="1" applyBorder="1" applyAlignment="1">
      <alignment horizontal="center" vertical="center" wrapText="1"/>
    </xf>
    <xf numFmtId="49" fontId="41" fillId="0" borderId="37" xfId="0" applyNumberFormat="1" applyFont="1" applyBorder="1" applyAlignment="1">
      <alignment horizontal="center" vertical="center" wrapText="1"/>
    </xf>
    <xf numFmtId="49" fontId="41" fillId="0" borderId="38" xfId="0" applyNumberFormat="1" applyFont="1" applyBorder="1" applyAlignment="1">
      <alignment horizontal="center" vertical="center" wrapText="1"/>
    </xf>
    <xf numFmtId="0" fontId="32" fillId="0" borderId="37" xfId="0" applyFont="1" applyBorder="1" applyAlignment="1">
      <alignment horizontal="left" vertical="top" wrapText="1"/>
    </xf>
    <xf numFmtId="0" fontId="32" fillId="0" borderId="38" xfId="0" applyFont="1" applyBorder="1" applyAlignment="1">
      <alignment horizontal="left" vertical="top" wrapText="1"/>
    </xf>
    <xf numFmtId="0" fontId="32" fillId="0" borderId="39" xfId="0" applyFont="1" applyBorder="1" applyAlignment="1">
      <alignment horizontal="left" vertical="top" wrapText="1"/>
    </xf>
    <xf numFmtId="49" fontId="35" fillId="30" borderId="36" xfId="0" applyNumberFormat="1" applyFont="1" applyFill="1" applyBorder="1" applyAlignment="1">
      <alignment horizontal="left" vertical="center" wrapText="1"/>
    </xf>
    <xf numFmtId="0" fontId="35" fillId="30" borderId="36" xfId="0" applyFont="1" applyFill="1" applyBorder="1" applyAlignment="1">
      <alignment vertical="center" wrapText="1"/>
    </xf>
    <xf numFmtId="49" fontId="32" fillId="0" borderId="37" xfId="0" applyNumberFormat="1" applyFont="1" applyBorder="1" applyAlignment="1">
      <alignment horizontal="left" vertical="top" wrapText="1"/>
    </xf>
    <xf numFmtId="49" fontId="32" fillId="0" borderId="38" xfId="0" applyNumberFormat="1" applyFont="1" applyBorder="1" applyAlignment="1">
      <alignment horizontal="left" vertical="top" wrapText="1"/>
    </xf>
    <xf numFmtId="49" fontId="32" fillId="0" borderId="37" xfId="0" applyNumberFormat="1" applyFont="1" applyBorder="1" applyAlignment="1">
      <alignment horizontal="center" vertical="center" wrapText="1"/>
    </xf>
    <xf numFmtId="49" fontId="32" fillId="0" borderId="38" xfId="0" applyNumberFormat="1" applyFont="1" applyBorder="1" applyAlignment="1">
      <alignment horizontal="center" vertical="center" wrapText="1"/>
    </xf>
    <xf numFmtId="0" fontId="32" fillId="0" borderId="40" xfId="0" applyFont="1" applyBorder="1" applyAlignment="1">
      <alignment horizontal="left" vertical="center" wrapText="1"/>
    </xf>
    <xf numFmtId="0" fontId="24" fillId="0" borderId="11" xfId="46" applyFont="1" applyBorder="1" applyAlignment="1">
      <alignment horizontal="center" vertical="center" textRotation="90"/>
    </xf>
    <xf numFmtId="0" fontId="24" fillId="0" borderId="11" xfId="46" applyFont="1" applyBorder="1" applyAlignment="1">
      <alignment horizontal="center" vertical="center"/>
    </xf>
    <xf numFmtId="0" fontId="25" fillId="0" borderId="0" xfId="46" applyFont="1" applyBorder="1" applyAlignment="1">
      <alignment horizontal="center" vertical="top" wrapText="1"/>
    </xf>
    <xf numFmtId="0" fontId="24" fillId="0" borderId="11" xfId="46" applyFont="1" applyBorder="1" applyAlignment="1">
      <alignment horizontal="center" vertical="center" textRotation="90" wrapText="1"/>
    </xf>
    <xf numFmtId="0" fontId="24" fillId="0" borderId="25" xfId="46" applyFont="1" applyBorder="1" applyAlignment="1">
      <alignment horizontal="center" vertical="center" wrapText="1"/>
    </xf>
    <xf numFmtId="0" fontId="24" fillId="0" borderId="27" xfId="46" applyFont="1" applyBorder="1" applyAlignment="1">
      <alignment horizontal="center" vertical="center" wrapText="1"/>
    </xf>
    <xf numFmtId="0" fontId="24" fillId="0" borderId="26" xfId="46" applyFont="1" applyBorder="1" applyAlignment="1">
      <alignment horizontal="center" vertical="center" wrapText="1"/>
    </xf>
    <xf numFmtId="0" fontId="24" fillId="0" borderId="11" xfId="46" applyFont="1" applyBorder="1" applyAlignment="1">
      <alignment horizontal="left" vertical="center" textRotation="90" wrapText="1"/>
    </xf>
    <xf numFmtId="0" fontId="24" fillId="0" borderId="12" xfId="46" applyFont="1" applyBorder="1" applyAlignment="1">
      <alignment horizontal="right" vertical="top"/>
    </xf>
    <xf numFmtId="49" fontId="25" fillId="3" borderId="15" xfId="46" applyNumberFormat="1" applyFont="1" applyFill="1" applyBorder="1" applyAlignment="1">
      <alignment horizontal="left" vertical="top" wrapText="1"/>
    </xf>
    <xf numFmtId="0" fontId="25" fillId="26" borderId="10" xfId="46" applyFont="1" applyFill="1" applyBorder="1" applyAlignment="1">
      <alignment horizontal="left" vertical="top" wrapText="1"/>
    </xf>
    <xf numFmtId="0" fontId="38" fillId="33" borderId="13" xfId="46" applyFont="1" applyFill="1" applyBorder="1" applyAlignment="1">
      <alignment horizontal="left" vertical="top" wrapText="1"/>
    </xf>
    <xf numFmtId="0" fontId="38" fillId="33" borderId="34" xfId="46" applyFont="1" applyFill="1" applyBorder="1" applyAlignment="1">
      <alignment horizontal="left" vertical="top" wrapText="1"/>
    </xf>
    <xf numFmtId="0" fontId="38" fillId="33" borderId="19" xfId="46" applyFont="1" applyFill="1" applyBorder="1" applyAlignment="1">
      <alignment horizontal="left" vertical="top" wrapText="1"/>
    </xf>
    <xf numFmtId="0" fontId="25" fillId="4" borderId="10" xfId="46" applyFont="1" applyFill="1" applyBorder="1" applyAlignment="1">
      <alignment horizontal="left" vertical="top" wrapText="1"/>
    </xf>
    <xf numFmtId="0" fontId="25" fillId="4" borderId="30" xfId="46" applyFont="1" applyFill="1" applyBorder="1" applyAlignment="1">
      <alignment horizontal="left" vertical="top" wrapText="1"/>
    </xf>
    <xf numFmtId="49" fontId="25" fillId="33" borderId="13" xfId="46" applyNumberFormat="1" applyFont="1" applyFill="1" applyBorder="1" applyAlignment="1">
      <alignment horizontal="left" vertical="center"/>
    </xf>
    <xf numFmtId="49" fontId="25" fillId="33" borderId="34" xfId="46" applyNumberFormat="1" applyFont="1" applyFill="1" applyBorder="1" applyAlignment="1">
      <alignment horizontal="left" vertical="center"/>
    </xf>
    <xf numFmtId="49" fontId="25" fillId="33" borderId="19" xfId="46" applyNumberFormat="1" applyFont="1" applyFill="1" applyBorder="1" applyAlignment="1">
      <alignment horizontal="left" vertical="center"/>
    </xf>
    <xf numFmtId="0" fontId="24" fillId="0" borderId="59" xfId="46" applyNumberFormat="1" applyFont="1" applyFill="1" applyBorder="1" applyAlignment="1">
      <alignment horizontal="center" vertical="center" wrapText="1"/>
    </xf>
    <xf numFmtId="0" fontId="24" fillId="0" borderId="0" xfId="0" applyFont="1" applyBorder="1" applyAlignment="1">
      <alignment horizontal="left" vertical="top"/>
    </xf>
    <xf numFmtId="14" fontId="24" fillId="0" borderId="0" xfId="0" applyNumberFormat="1" applyFont="1" applyAlignment="1">
      <alignment vertical="top"/>
    </xf>
    <xf numFmtId="0" fontId="24" fillId="27" borderId="25" xfId="46" applyNumberFormat="1" applyFont="1" applyFill="1" applyBorder="1" applyAlignment="1">
      <alignment horizontal="center" vertical="center"/>
    </xf>
    <xf numFmtId="0" fontId="24" fillId="27" borderId="27" xfId="46" applyNumberFormat="1" applyFont="1" applyFill="1" applyBorder="1" applyAlignment="1">
      <alignment horizontal="center" vertical="center"/>
    </xf>
    <xf numFmtId="0" fontId="24" fillId="27" borderId="26" xfId="46" applyNumberFormat="1" applyFont="1" applyFill="1" applyBorder="1" applyAlignment="1">
      <alignment horizontal="center" vertical="center"/>
    </xf>
    <xf numFmtId="0" fontId="24" fillId="27" borderId="11" xfId="46" applyNumberFormat="1" applyFont="1" applyFill="1" applyBorder="1" applyAlignment="1">
      <alignment horizontal="center" vertical="center"/>
    </xf>
    <xf numFmtId="49" fontId="24" fillId="27" borderId="30" xfId="46" applyNumberFormat="1" applyFont="1" applyFill="1" applyBorder="1" applyAlignment="1">
      <alignment horizontal="center" vertical="center" textRotation="90" wrapText="1"/>
    </xf>
    <xf numFmtId="49" fontId="24" fillId="27" borderId="32" xfId="46" applyNumberFormat="1" applyFont="1" applyFill="1" applyBorder="1" applyAlignment="1">
      <alignment horizontal="center" vertical="center" textRotation="90" wrapText="1"/>
    </xf>
    <xf numFmtId="49" fontId="24" fillId="27" borderId="15" xfId="46" applyNumberFormat="1" applyFont="1" applyFill="1" applyBorder="1" applyAlignment="1">
      <alignment horizontal="center" vertical="center" textRotation="90" wrapText="1"/>
    </xf>
    <xf numFmtId="49" fontId="25" fillId="4" borderId="10" xfId="46" applyNumberFormat="1" applyFont="1" applyFill="1" applyBorder="1" applyAlignment="1" applyProtection="1">
      <alignment horizontal="right" vertical="center"/>
      <protection locked="0"/>
    </xf>
    <xf numFmtId="49" fontId="24" fillId="4" borderId="10" xfId="46" applyNumberFormat="1" applyFont="1" applyFill="1" applyBorder="1" applyAlignment="1" applyProtection="1">
      <alignment vertical="center" wrapText="1"/>
      <protection locked="0"/>
    </xf>
    <xf numFmtId="49" fontId="25" fillId="4" borderId="30" xfId="46" applyNumberFormat="1" applyFont="1" applyFill="1" applyBorder="1" applyAlignment="1" applyProtection="1">
      <alignment horizontal="center" vertical="top"/>
      <protection locked="0"/>
    </xf>
    <xf numFmtId="49" fontId="25" fillId="4" borderId="32" xfId="46" applyNumberFormat="1" applyFont="1" applyFill="1" applyBorder="1" applyAlignment="1" applyProtection="1">
      <alignment horizontal="center" vertical="top"/>
      <protection locked="0"/>
    </xf>
    <xf numFmtId="49" fontId="25" fillId="4" borderId="15" xfId="46" applyNumberFormat="1" applyFont="1" applyFill="1" applyBorder="1" applyAlignment="1" applyProtection="1">
      <alignment horizontal="center" vertical="top"/>
      <protection locked="0"/>
    </xf>
    <xf numFmtId="49" fontId="25" fillId="0" borderId="30" xfId="46" applyNumberFormat="1" applyFont="1" applyBorder="1" applyAlignment="1" applyProtection="1">
      <alignment horizontal="center" vertical="top"/>
      <protection locked="0"/>
    </xf>
    <xf numFmtId="49" fontId="25" fillId="0" borderId="32" xfId="46" applyNumberFormat="1" applyFont="1" applyBorder="1" applyAlignment="1" applyProtection="1">
      <alignment horizontal="center" vertical="top"/>
      <protection locked="0"/>
    </xf>
    <xf numFmtId="49" fontId="25" fillId="0" borderId="15" xfId="46" applyNumberFormat="1" applyFont="1" applyBorder="1" applyAlignment="1" applyProtection="1">
      <alignment horizontal="center" vertical="top"/>
      <protection locked="0"/>
    </xf>
    <xf numFmtId="0" fontId="24" fillId="27" borderId="30" xfId="46" applyFont="1" applyFill="1" applyBorder="1" applyAlignment="1" applyProtection="1">
      <alignment horizontal="left" vertical="top" wrapText="1"/>
      <protection locked="0"/>
    </xf>
    <xf numFmtId="0" fontId="24" fillId="27" borderId="32" xfId="46" applyFont="1" applyFill="1" applyBorder="1" applyAlignment="1" applyProtection="1">
      <alignment horizontal="left" vertical="top" wrapText="1"/>
      <protection locked="0"/>
    </xf>
    <xf numFmtId="0" fontId="24" fillId="27" borderId="15" xfId="46" applyFont="1" applyFill="1" applyBorder="1" applyAlignment="1" applyProtection="1">
      <alignment horizontal="left" vertical="top" wrapText="1"/>
      <protection locked="0"/>
    </xf>
    <xf numFmtId="49" fontId="24" fillId="0" borderId="31" xfId="46" applyNumberFormat="1" applyFont="1" applyBorder="1" applyAlignment="1" applyProtection="1">
      <alignment horizontal="center" vertical="center" textRotation="90"/>
      <protection locked="0"/>
    </xf>
    <xf numFmtId="49" fontId="24" fillId="0" borderId="14" xfId="46" applyNumberFormat="1" applyFont="1" applyBorder="1" applyAlignment="1" applyProtection="1">
      <alignment horizontal="center" vertical="center" textRotation="90"/>
      <protection locked="0"/>
    </xf>
    <xf numFmtId="0" fontId="24" fillId="28" borderId="24" xfId="46" applyFont="1" applyFill="1" applyBorder="1" applyAlignment="1" applyProtection="1">
      <alignment horizontal="left" vertical="center" wrapText="1"/>
      <protection locked="0"/>
    </xf>
    <xf numFmtId="0" fontId="24" fillId="28" borderId="29" xfId="46" applyFont="1" applyFill="1" applyBorder="1" applyAlignment="1" applyProtection="1">
      <alignment horizontal="left" vertical="center" wrapText="1"/>
      <protection locked="0"/>
    </xf>
    <xf numFmtId="0" fontId="24" fillId="28" borderId="25" xfId="46" applyFont="1" applyFill="1" applyBorder="1" applyAlignment="1" applyProtection="1">
      <alignment horizontal="center" vertical="center" wrapText="1"/>
      <protection locked="0"/>
    </xf>
    <xf numFmtId="0" fontId="24" fillId="28" borderId="26" xfId="46" applyFont="1" applyFill="1" applyBorder="1" applyAlignment="1" applyProtection="1">
      <alignment horizontal="center" vertical="center" wrapText="1"/>
      <protection locked="0"/>
    </xf>
    <xf numFmtId="0" fontId="24" fillId="36" borderId="25" xfId="46" applyFont="1" applyFill="1" applyBorder="1" applyAlignment="1" applyProtection="1">
      <alignment horizontal="center" vertical="center" wrapText="1"/>
      <protection locked="0"/>
    </xf>
    <xf numFmtId="0" fontId="24" fillId="36" borderId="26" xfId="46" applyFont="1" applyFill="1" applyBorder="1" applyAlignment="1" applyProtection="1">
      <alignment horizontal="center" vertical="center" wrapText="1"/>
      <protection locked="0"/>
    </xf>
    <xf numFmtId="0" fontId="27" fillId="0" borderId="25" xfId="46" applyFont="1" applyBorder="1" applyAlignment="1">
      <alignment horizontal="center" vertical="center"/>
    </xf>
    <xf numFmtId="0" fontId="27" fillId="0" borderId="27" xfId="46" applyFont="1" applyBorder="1" applyAlignment="1">
      <alignment horizontal="center" vertical="center"/>
    </xf>
    <xf numFmtId="0" fontId="27" fillId="0" borderId="26" xfId="46" applyFont="1" applyBorder="1" applyAlignment="1">
      <alignment horizontal="center" vertical="center"/>
    </xf>
    <xf numFmtId="0" fontId="23" fillId="0" borderId="0" xfId="46" applyFont="1" applyFill="1" applyBorder="1" applyAlignment="1">
      <alignment horizontal="left" vertical="top" wrapText="1"/>
    </xf>
    <xf numFmtId="0" fontId="24" fillId="0" borderId="16" xfId="46" applyFont="1" applyBorder="1" applyAlignment="1">
      <alignment horizontal="left" vertical="center" wrapText="1"/>
    </xf>
    <xf numFmtId="0" fontId="24" fillId="0" borderId="18" xfId="46" applyFont="1" applyBorder="1" applyAlignment="1">
      <alignment horizontal="left" vertical="center" wrapText="1"/>
    </xf>
    <xf numFmtId="0" fontId="24" fillId="0" borderId="13" xfId="46" applyFont="1" applyBorder="1" applyAlignment="1">
      <alignment horizontal="left" vertical="center" wrapText="1"/>
    </xf>
    <xf numFmtId="0" fontId="24" fillId="0" borderId="19" xfId="46" applyFont="1" applyBorder="1" applyAlignment="1">
      <alignment horizontal="left" vertical="center" wrapText="1"/>
    </xf>
    <xf numFmtId="0" fontId="25" fillId="0" borderId="11" xfId="46" applyFont="1" applyBorder="1" applyAlignment="1">
      <alignment horizontal="center" vertical="center"/>
    </xf>
    <xf numFmtId="0" fontId="25" fillId="0" borderId="16" xfId="46" applyFont="1" applyBorder="1" applyAlignment="1">
      <alignment horizontal="center" vertical="center" wrapText="1"/>
    </xf>
    <xf numFmtId="0" fontId="25" fillId="0" borderId="18" xfId="46" applyFont="1" applyBorder="1" applyAlignment="1">
      <alignment horizontal="center" vertical="center" wrapText="1"/>
    </xf>
  </cellXfs>
  <cellStyles count="57">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cel Built-in Normal" xfId="28"/>
    <cellStyle name="Excel Built-in Normal 1" xfId="43"/>
    <cellStyle name="Excel Built-in Normal 1 2" xfId="50"/>
    <cellStyle name="Excel Built-in Normal 2" xfId="46"/>
    <cellStyle name="Explanatory Text" xfId="29"/>
    <cellStyle name="Geras 2" xfId="53"/>
    <cellStyle name="Good" xfId="30"/>
    <cellStyle name="Heading 1" xfId="31"/>
    <cellStyle name="Heading 2" xfId="32"/>
    <cellStyle name="Heading 3" xfId="33"/>
    <cellStyle name="Heading 4" xfId="34"/>
    <cellStyle name="Input" xfId="35"/>
    <cellStyle name="Įprastas" xfId="0" builtinId="0"/>
    <cellStyle name="Įprastas 2" xfId="51"/>
    <cellStyle name="Įprastas 2 2 2" xfId="47"/>
    <cellStyle name="Įprastas 3" xfId="49"/>
    <cellStyle name="Įprastas 3 2" xfId="54"/>
    <cellStyle name="Kablelis" xfId="56" builtinId="3"/>
    <cellStyle name="Kablelis 2" xfId="44"/>
    <cellStyle name="Kablelis 2 2" xfId="48"/>
    <cellStyle name="Kablelis 3" xfId="52"/>
    <cellStyle name="Linked Cell" xfId="36"/>
    <cellStyle name="Neutral" xfId="37"/>
    <cellStyle name="Normal 2" xfId="45"/>
    <cellStyle name="Note" xfId="38"/>
    <cellStyle name="Output" xfId="39"/>
    <cellStyle name="Procentai 2" xfId="55"/>
    <cellStyle name="Title" xfId="40"/>
    <cellStyle name="Total" xfId="41"/>
    <cellStyle name="Warning Text" xfId="4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CCCCCC"/>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6E6E6"/>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99CCFF"/>
      <color rgb="FFFF0000"/>
      <color rgb="FFFF660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G295"/>
  <sheetViews>
    <sheetView tabSelected="1" topLeftCell="A3" zoomScale="106" zoomScaleNormal="106" workbookViewId="0">
      <selection activeCell="S18" sqref="S18"/>
    </sheetView>
  </sheetViews>
  <sheetFormatPr defaultColWidth="8.7109375" defaultRowHeight="15.75"/>
  <cols>
    <col min="1" max="1" width="6" style="20" customWidth="1"/>
    <col min="2" max="2" width="4.5703125" style="20" customWidth="1"/>
    <col min="3" max="3" width="4" style="20" customWidth="1"/>
    <col min="4" max="4" width="23.85546875" style="20" customWidth="1"/>
    <col min="5" max="5" width="7.42578125" style="22" customWidth="1"/>
    <col min="6" max="6" width="10.7109375" style="264" customWidth="1"/>
    <col min="7" max="8" width="10.140625" style="21" customWidth="1"/>
    <col min="9" max="9" width="10.85546875" style="21" customWidth="1"/>
    <col min="10" max="11" width="10.7109375" style="21" customWidth="1"/>
    <col min="12" max="12" width="30.7109375" style="392" customWidth="1"/>
    <col min="13" max="13" width="8" style="264" customWidth="1"/>
    <col min="14" max="14" width="8.140625" style="311" customWidth="1"/>
    <col min="15" max="15" width="8.28515625" style="311" customWidth="1"/>
    <col min="16" max="239" width="9.140625" style="19" customWidth="1"/>
    <col min="240" max="16384" width="8.7109375" style="23"/>
  </cols>
  <sheetData>
    <row r="1" spans="1:234" customFormat="1" ht="15" customHeight="1">
      <c r="A1" s="1"/>
      <c r="B1" s="1"/>
      <c r="C1" s="1"/>
      <c r="D1" s="1"/>
      <c r="E1" s="319"/>
      <c r="F1" s="263"/>
      <c r="G1" s="198"/>
      <c r="H1" s="198"/>
      <c r="I1" s="4"/>
      <c r="J1" s="4"/>
      <c r="K1" s="4"/>
      <c r="L1" s="199" t="s">
        <v>266</v>
      </c>
      <c r="M1" s="199"/>
      <c r="N1" s="199"/>
      <c r="O1" s="199"/>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row>
    <row r="2" spans="1:234" customFormat="1" ht="15" customHeight="1">
      <c r="A2" s="1"/>
      <c r="B2" s="1"/>
      <c r="C2" s="1"/>
      <c r="D2" s="1"/>
      <c r="E2" s="319"/>
      <c r="F2" s="263"/>
      <c r="G2" s="198"/>
      <c r="H2" s="198"/>
      <c r="I2" s="4"/>
      <c r="J2" s="4"/>
      <c r="K2" s="4"/>
      <c r="L2" s="403" t="s">
        <v>267</v>
      </c>
      <c r="M2" s="403"/>
      <c r="N2" s="199"/>
      <c r="O2" s="199"/>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row>
    <row r="3" spans="1:234" customFormat="1" ht="15" customHeight="1">
      <c r="A3" s="1"/>
      <c r="B3" s="1"/>
      <c r="C3" s="1"/>
      <c r="D3" s="1"/>
      <c r="E3" s="319"/>
      <c r="F3" s="263"/>
      <c r="G3" s="198"/>
      <c r="H3" s="198"/>
      <c r="I3" s="4"/>
      <c r="J3" s="4"/>
      <c r="K3" s="4"/>
      <c r="L3" s="199" t="s">
        <v>268</v>
      </c>
      <c r="M3" s="199"/>
      <c r="N3" s="199"/>
      <c r="O3" s="199"/>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row>
    <row r="4" spans="1:234" customFormat="1" ht="15" customHeight="1">
      <c r="A4" s="1"/>
      <c r="B4" s="1"/>
      <c r="C4" s="1"/>
      <c r="D4" s="1"/>
      <c r="E4" s="319"/>
      <c r="F4" s="263"/>
      <c r="G4" s="198"/>
      <c r="H4" s="198"/>
      <c r="I4" s="4"/>
      <c r="J4" s="4"/>
      <c r="K4" s="4"/>
      <c r="L4" s="403" t="s">
        <v>269</v>
      </c>
      <c r="M4" s="403"/>
      <c r="N4" s="199"/>
      <c r="O4" s="199"/>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row>
    <row r="5" spans="1:234" customFormat="1" ht="15.75" customHeight="1">
      <c r="A5" s="1"/>
      <c r="B5" s="1"/>
      <c r="C5" s="1"/>
      <c r="D5" s="1"/>
      <c r="E5" s="319"/>
      <c r="F5" s="263"/>
      <c r="G5" s="198"/>
      <c r="H5" s="198"/>
      <c r="I5" s="4"/>
      <c r="J5" s="4"/>
      <c r="K5" s="4"/>
      <c r="L5" s="403" t="s">
        <v>354</v>
      </c>
      <c r="M5" s="403"/>
      <c r="N5" s="403"/>
      <c r="O5" s="403"/>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row>
    <row r="6" spans="1:234" ht="15.75" customHeight="1">
      <c r="L6" s="310"/>
    </row>
    <row r="7" spans="1:234" customFormat="1">
      <c r="A7" s="10"/>
      <c r="B7" s="10"/>
      <c r="C7" s="10"/>
      <c r="D7" s="10"/>
      <c r="E7" s="320"/>
      <c r="F7" s="11"/>
      <c r="G7" s="10"/>
      <c r="H7" s="10"/>
      <c r="I7" s="10"/>
      <c r="J7" s="10"/>
      <c r="K7" s="10"/>
      <c r="L7" s="756" t="s">
        <v>56</v>
      </c>
      <c r="M7" s="756"/>
      <c r="N7" s="756"/>
      <c r="O7" s="756"/>
      <c r="P7" s="14"/>
    </row>
    <row r="8" spans="1:234" customFormat="1">
      <c r="A8" s="10"/>
      <c r="B8" s="10"/>
      <c r="C8" s="10"/>
      <c r="D8" s="10"/>
      <c r="E8" s="320"/>
      <c r="F8" s="11"/>
      <c r="G8" s="10"/>
      <c r="H8" s="10"/>
      <c r="I8" s="10"/>
      <c r="J8" s="10"/>
      <c r="K8" s="10"/>
      <c r="L8" s="756" t="s">
        <v>57</v>
      </c>
      <c r="M8" s="756"/>
      <c r="N8" s="756"/>
      <c r="O8" s="756"/>
      <c r="P8" s="14"/>
    </row>
    <row r="9" spans="1:234" customFormat="1">
      <c r="A9" s="10"/>
      <c r="B9" s="10"/>
      <c r="C9" s="10"/>
      <c r="D9" s="10"/>
      <c r="E9" s="320"/>
      <c r="F9" s="11"/>
      <c r="G9" s="10"/>
      <c r="H9" s="10"/>
      <c r="I9" s="10"/>
      <c r="J9" s="10"/>
      <c r="K9" s="10"/>
      <c r="L9" s="312" t="s">
        <v>58</v>
      </c>
      <c r="M9" s="312"/>
      <c r="N9" s="312"/>
      <c r="O9" s="312"/>
      <c r="P9" s="14"/>
    </row>
    <row r="10" spans="1:234" customFormat="1">
      <c r="A10" s="1"/>
      <c r="B10" s="1"/>
      <c r="C10" s="1"/>
      <c r="D10" s="1"/>
      <c r="E10" s="321"/>
      <c r="F10" s="263"/>
      <c r="G10" s="4"/>
      <c r="H10" s="4"/>
      <c r="I10" s="4"/>
      <c r="J10" s="4"/>
      <c r="K10" s="4"/>
      <c r="L10" s="757" t="s">
        <v>59</v>
      </c>
      <c r="M10" s="757"/>
      <c r="N10" s="757"/>
      <c r="O10" s="757"/>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row>
    <row r="11" spans="1:234" customFormat="1">
      <c r="A11" s="1"/>
      <c r="B11" s="1"/>
      <c r="C11" s="1"/>
      <c r="D11" s="1"/>
      <c r="E11" s="321"/>
      <c r="F11" s="263"/>
      <c r="G11" s="4"/>
      <c r="H11" s="4"/>
      <c r="I11" s="4"/>
      <c r="J11" s="4"/>
      <c r="K11" s="4"/>
      <c r="L11" s="757" t="s">
        <v>36</v>
      </c>
      <c r="M11" s="757"/>
      <c r="N11" s="757"/>
      <c r="O11" s="757"/>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row>
    <row r="12" spans="1:234" ht="11.25" customHeight="1">
      <c r="A12" s="221"/>
      <c r="B12" s="221"/>
      <c r="C12" s="221"/>
      <c r="D12" s="221"/>
      <c r="E12" s="322"/>
      <c r="F12" s="265"/>
      <c r="G12" s="221"/>
      <c r="H12" s="221"/>
      <c r="I12" s="221"/>
      <c r="J12" s="221"/>
      <c r="K12" s="221"/>
      <c r="L12" s="349"/>
      <c r="M12" s="349"/>
      <c r="N12" s="349"/>
      <c r="O12" s="349"/>
    </row>
    <row r="13" spans="1:234" ht="18.75" customHeight="1">
      <c r="A13" s="738" t="s">
        <v>60</v>
      </c>
      <c r="B13" s="738"/>
      <c r="C13" s="738"/>
      <c r="D13" s="738"/>
      <c r="E13" s="738"/>
      <c r="F13" s="738"/>
      <c r="G13" s="738"/>
      <c r="H13" s="738"/>
      <c r="I13" s="738"/>
      <c r="J13" s="738"/>
      <c r="K13" s="738"/>
      <c r="L13" s="738"/>
      <c r="M13" s="738"/>
      <c r="N13" s="738"/>
      <c r="O13" s="738"/>
    </row>
    <row r="14" spans="1:234" ht="18.75" customHeight="1">
      <c r="A14" s="738" t="s">
        <v>0</v>
      </c>
      <c r="B14" s="738"/>
      <c r="C14" s="738"/>
      <c r="D14" s="738"/>
      <c r="E14" s="738"/>
      <c r="F14" s="738"/>
      <c r="G14" s="738"/>
      <c r="H14" s="738"/>
      <c r="I14" s="738"/>
      <c r="J14" s="738"/>
      <c r="K14" s="738"/>
      <c r="L14" s="738"/>
      <c r="M14" s="738"/>
      <c r="N14" s="738"/>
      <c r="O14" s="738"/>
    </row>
    <row r="15" spans="1:234" ht="18" customHeight="1">
      <c r="A15" s="78"/>
      <c r="B15" s="78"/>
      <c r="C15" s="78"/>
      <c r="D15" s="78"/>
      <c r="E15" s="323"/>
      <c r="F15" s="262"/>
      <c r="G15" s="220"/>
      <c r="H15" s="220"/>
      <c r="I15" s="262"/>
      <c r="J15" s="220"/>
      <c r="K15" s="220"/>
      <c r="L15" s="350"/>
      <c r="M15" s="350"/>
      <c r="N15" s="744" t="s">
        <v>25</v>
      </c>
      <c r="O15" s="744"/>
    </row>
    <row r="16" spans="1:234">
      <c r="A16" s="739" t="s">
        <v>1</v>
      </c>
      <c r="B16" s="739" t="s">
        <v>2</v>
      </c>
      <c r="C16" s="736" t="s">
        <v>3</v>
      </c>
      <c r="D16" s="740" t="s">
        <v>4</v>
      </c>
      <c r="E16" s="739" t="s">
        <v>5</v>
      </c>
      <c r="F16" s="739" t="s">
        <v>6</v>
      </c>
      <c r="G16" s="739" t="s">
        <v>303</v>
      </c>
      <c r="H16" s="739" t="s">
        <v>288</v>
      </c>
      <c r="I16" s="739" t="s">
        <v>289</v>
      </c>
      <c r="J16" s="739" t="s">
        <v>33</v>
      </c>
      <c r="K16" s="739" t="s">
        <v>37</v>
      </c>
      <c r="L16" s="737" t="s">
        <v>7</v>
      </c>
      <c r="M16" s="737"/>
      <c r="N16" s="737"/>
      <c r="O16" s="737"/>
    </row>
    <row r="17" spans="1:241">
      <c r="A17" s="739"/>
      <c r="B17" s="739"/>
      <c r="C17" s="736"/>
      <c r="D17" s="741"/>
      <c r="E17" s="739"/>
      <c r="F17" s="743"/>
      <c r="G17" s="739"/>
      <c r="H17" s="739"/>
      <c r="I17" s="739"/>
      <c r="J17" s="739"/>
      <c r="K17" s="739"/>
      <c r="L17" s="736" t="s">
        <v>9</v>
      </c>
      <c r="M17" s="737" t="s">
        <v>39</v>
      </c>
      <c r="N17" s="737"/>
      <c r="O17" s="737"/>
    </row>
    <row r="18" spans="1:241" ht="141.75" customHeight="1">
      <c r="A18" s="739"/>
      <c r="B18" s="739"/>
      <c r="C18" s="736"/>
      <c r="D18" s="742"/>
      <c r="E18" s="739"/>
      <c r="F18" s="743"/>
      <c r="G18" s="739"/>
      <c r="H18" s="739"/>
      <c r="I18" s="739"/>
      <c r="J18" s="739"/>
      <c r="K18" s="739"/>
      <c r="L18" s="736"/>
      <c r="M18" s="315" t="s">
        <v>27</v>
      </c>
      <c r="N18" s="315" t="s">
        <v>31</v>
      </c>
      <c r="O18" s="315" t="s">
        <v>38</v>
      </c>
    </row>
    <row r="19" spans="1:241">
      <c r="A19" s="745" t="s">
        <v>61</v>
      </c>
      <c r="B19" s="745"/>
      <c r="C19" s="745"/>
      <c r="D19" s="745"/>
      <c r="E19" s="745"/>
      <c r="F19" s="745"/>
      <c r="G19" s="745"/>
      <c r="H19" s="745"/>
      <c r="I19" s="745"/>
      <c r="J19" s="745"/>
      <c r="K19" s="745"/>
      <c r="L19" s="745"/>
      <c r="M19" s="745"/>
      <c r="N19" s="745"/>
      <c r="O19" s="745"/>
    </row>
    <row r="20" spans="1:241">
      <c r="A20" s="746" t="s">
        <v>307</v>
      </c>
      <c r="B20" s="746"/>
      <c r="C20" s="746"/>
      <c r="D20" s="746"/>
      <c r="E20" s="746"/>
      <c r="F20" s="746"/>
      <c r="G20" s="746"/>
      <c r="H20" s="746"/>
      <c r="I20" s="746"/>
      <c r="J20" s="746"/>
      <c r="K20" s="746"/>
      <c r="L20" s="746"/>
      <c r="M20" s="746"/>
      <c r="N20" s="746"/>
      <c r="O20" s="746"/>
    </row>
    <row r="21" spans="1:241" ht="16.5">
      <c r="A21" s="24" t="s">
        <v>10</v>
      </c>
      <c r="B21" s="747" t="s">
        <v>62</v>
      </c>
      <c r="C21" s="748"/>
      <c r="D21" s="748"/>
      <c r="E21" s="748"/>
      <c r="F21" s="748"/>
      <c r="G21" s="748"/>
      <c r="H21" s="748"/>
      <c r="I21" s="748"/>
      <c r="J21" s="748"/>
      <c r="K21" s="748"/>
      <c r="L21" s="748"/>
      <c r="M21" s="748"/>
      <c r="N21" s="748"/>
      <c r="O21" s="749"/>
    </row>
    <row r="22" spans="1:241">
      <c r="A22" s="25" t="s">
        <v>10</v>
      </c>
      <c r="B22" s="26" t="s">
        <v>10</v>
      </c>
      <c r="C22" s="750" t="s">
        <v>63</v>
      </c>
      <c r="D22" s="750"/>
      <c r="E22" s="750"/>
      <c r="F22" s="750"/>
      <c r="G22" s="750"/>
      <c r="H22" s="750"/>
      <c r="I22" s="750"/>
      <c r="J22" s="751"/>
      <c r="K22" s="751"/>
      <c r="L22" s="751"/>
      <c r="M22" s="751"/>
      <c r="N22" s="751"/>
      <c r="O22" s="751"/>
    </row>
    <row r="23" spans="1:241" ht="70.5" customHeight="1">
      <c r="A23" s="538" t="s">
        <v>10</v>
      </c>
      <c r="B23" s="539" t="s">
        <v>10</v>
      </c>
      <c r="C23" s="664" t="s">
        <v>10</v>
      </c>
      <c r="D23" s="624" t="s">
        <v>64</v>
      </c>
      <c r="E23" s="666" t="s">
        <v>308</v>
      </c>
      <c r="F23" s="266" t="s">
        <v>270</v>
      </c>
      <c r="G23" s="27">
        <v>4647.8999999999996</v>
      </c>
      <c r="H23" s="27">
        <v>3015.8</v>
      </c>
      <c r="I23" s="227">
        <v>3774.7</v>
      </c>
      <c r="J23" s="12">
        <f>SUM(J28,J29,J30,J38,J41,J58)</f>
        <v>4860</v>
      </c>
      <c r="K23" s="12">
        <f>SUM(K28,K29,K30,K38,K41,K58)</f>
        <v>5000</v>
      </c>
      <c r="L23" s="647" t="s">
        <v>351</v>
      </c>
      <c r="M23" s="758">
        <v>100</v>
      </c>
      <c r="N23" s="761">
        <v>100</v>
      </c>
      <c r="O23" s="761">
        <v>100</v>
      </c>
    </row>
    <row r="24" spans="1:241" ht="72.75" customHeight="1">
      <c r="A24" s="538"/>
      <c r="B24" s="539"/>
      <c r="C24" s="664"/>
      <c r="D24" s="624"/>
      <c r="E24" s="666"/>
      <c r="F24" s="266" t="s">
        <v>26</v>
      </c>
      <c r="G24" s="27">
        <v>216</v>
      </c>
      <c r="H24" s="27">
        <v>1228</v>
      </c>
      <c r="I24" s="227">
        <v>1208</v>
      </c>
      <c r="J24" s="12"/>
      <c r="K24" s="12"/>
      <c r="L24" s="647"/>
      <c r="M24" s="759"/>
      <c r="N24" s="761"/>
      <c r="O24" s="761"/>
    </row>
    <row r="25" spans="1:241" ht="72.75" customHeight="1">
      <c r="A25" s="538"/>
      <c r="B25" s="539"/>
      <c r="C25" s="664"/>
      <c r="D25" s="624"/>
      <c r="E25" s="666"/>
      <c r="F25" s="266" t="s">
        <v>272</v>
      </c>
      <c r="G25" s="27"/>
      <c r="H25" s="27"/>
      <c r="I25" s="227"/>
      <c r="J25" s="28"/>
      <c r="K25" s="29"/>
      <c r="L25" s="647"/>
      <c r="M25" s="760"/>
      <c r="N25" s="761"/>
      <c r="O25" s="761"/>
    </row>
    <row r="26" spans="1:241" ht="114.75" customHeight="1">
      <c r="A26" s="538"/>
      <c r="B26" s="539"/>
      <c r="C26" s="664"/>
      <c r="D26" s="624"/>
      <c r="E26" s="666"/>
      <c r="F26" s="267" t="s">
        <v>286</v>
      </c>
      <c r="G26" s="30">
        <v>463.5</v>
      </c>
      <c r="H26" s="30">
        <v>530</v>
      </c>
      <c r="I26" s="228">
        <v>387</v>
      </c>
      <c r="J26" s="31">
        <f t="shared" ref="J26:K26" si="0">J60</f>
        <v>550</v>
      </c>
      <c r="K26" s="29">
        <f t="shared" si="0"/>
        <v>565</v>
      </c>
      <c r="L26" s="398" t="s">
        <v>352</v>
      </c>
      <c r="M26" s="351">
        <v>100</v>
      </c>
      <c r="N26" s="351">
        <v>100</v>
      </c>
      <c r="O26" s="351">
        <v>100</v>
      </c>
      <c r="P26" s="406"/>
      <c r="Q26" s="405"/>
    </row>
    <row r="27" spans="1:241" ht="27" customHeight="1">
      <c r="A27" s="538"/>
      <c r="B27" s="539"/>
      <c r="C27" s="664"/>
      <c r="D27" s="624"/>
      <c r="E27" s="666"/>
      <c r="F27" s="232" t="s">
        <v>8</v>
      </c>
      <c r="G27" s="197">
        <f>SUM(G23:G26)</f>
        <v>5327.4</v>
      </c>
      <c r="H27" s="197">
        <f>SUM(H23:H26)</f>
        <v>4773.8</v>
      </c>
      <c r="I27" s="197">
        <f t="shared" ref="I27:K27" si="1">SUM(I23:I26)</f>
        <v>5369.7</v>
      </c>
      <c r="J27" s="197">
        <f t="shared" si="1"/>
        <v>5410</v>
      </c>
      <c r="K27" s="197">
        <f t="shared" si="1"/>
        <v>5565</v>
      </c>
      <c r="L27" s="663"/>
      <c r="M27" s="663"/>
      <c r="N27" s="663"/>
      <c r="O27" s="663"/>
    </row>
    <row r="28" spans="1:241" ht="15.75" hidden="1" customHeight="1">
      <c r="A28" s="25"/>
      <c r="B28" s="26"/>
      <c r="C28" s="32" t="s">
        <v>10</v>
      </c>
      <c r="D28" s="33" t="s">
        <v>67</v>
      </c>
      <c r="E28" s="324"/>
      <c r="F28" s="337" t="s">
        <v>12</v>
      </c>
      <c r="G28" s="34">
        <v>8.1</v>
      </c>
      <c r="H28" s="34"/>
      <c r="I28" s="180">
        <v>8.6</v>
      </c>
      <c r="J28" s="35"/>
      <c r="K28" s="35"/>
      <c r="L28" s="36"/>
      <c r="M28" s="36"/>
      <c r="N28" s="352"/>
      <c r="O28" s="352"/>
      <c r="IF28" s="19"/>
      <c r="IG28" s="19"/>
    </row>
    <row r="29" spans="1:241" ht="15.75" hidden="1" customHeight="1">
      <c r="A29" s="25"/>
      <c r="B29" s="26"/>
      <c r="C29" s="32" t="s">
        <v>13</v>
      </c>
      <c r="D29" s="33" t="s">
        <v>68</v>
      </c>
      <c r="E29" s="324"/>
      <c r="F29" s="337" t="s">
        <v>12</v>
      </c>
      <c r="G29" s="34">
        <v>7.8999999999999995</v>
      </c>
      <c r="H29" s="34"/>
      <c r="I29" s="180">
        <v>8.6</v>
      </c>
      <c r="J29" s="35"/>
      <c r="K29" s="35"/>
      <c r="L29" s="36"/>
      <c r="M29" s="36"/>
      <c r="N29" s="352"/>
      <c r="O29" s="352"/>
      <c r="IF29" s="19"/>
      <c r="IG29" s="19"/>
    </row>
    <row r="30" spans="1:241" ht="31.5" hidden="1" customHeight="1">
      <c r="A30" s="25"/>
      <c r="B30" s="26"/>
      <c r="C30" s="38" t="s">
        <v>17</v>
      </c>
      <c r="D30" s="39" t="s">
        <v>69</v>
      </c>
      <c r="E30" s="325"/>
      <c r="F30" s="338" t="s">
        <v>12</v>
      </c>
      <c r="G30" s="40">
        <f>SUM(G31:G37)</f>
        <v>2080</v>
      </c>
      <c r="H30" s="40"/>
      <c r="I30" s="40">
        <f t="shared" ref="I30:K30" si="2">SUM(I31:I37)</f>
        <v>2360</v>
      </c>
      <c r="J30" s="40">
        <f t="shared" si="2"/>
        <v>2520</v>
      </c>
      <c r="K30" s="40">
        <f t="shared" si="2"/>
        <v>2635</v>
      </c>
      <c r="L30" s="36"/>
      <c r="M30" s="36"/>
      <c r="N30" s="352"/>
      <c r="O30" s="352"/>
      <c r="IF30" s="19"/>
      <c r="IG30" s="19"/>
    </row>
    <row r="31" spans="1:241" ht="33.75" hidden="1" customHeight="1">
      <c r="A31" s="25"/>
      <c r="B31" s="26"/>
      <c r="C31" s="41" t="s">
        <v>70</v>
      </c>
      <c r="D31" s="33" t="s">
        <v>71</v>
      </c>
      <c r="E31" s="324"/>
      <c r="F31" s="337" t="s">
        <v>12</v>
      </c>
      <c r="G31" s="42">
        <v>60</v>
      </c>
      <c r="H31" s="42"/>
      <c r="I31" s="181">
        <v>60</v>
      </c>
      <c r="J31" s="44">
        <v>60</v>
      </c>
      <c r="K31" s="44">
        <v>60</v>
      </c>
      <c r="L31" s="36"/>
      <c r="M31" s="36"/>
      <c r="N31" s="352"/>
      <c r="O31" s="352"/>
      <c r="IF31" s="19"/>
      <c r="IG31" s="19"/>
    </row>
    <row r="32" spans="1:241" ht="33.75" hidden="1" customHeight="1">
      <c r="A32" s="25"/>
      <c r="B32" s="26"/>
      <c r="C32" s="41" t="s">
        <v>72</v>
      </c>
      <c r="D32" s="33" t="s">
        <v>73</v>
      </c>
      <c r="E32" s="324"/>
      <c r="F32" s="337" t="s">
        <v>12</v>
      </c>
      <c r="G32" s="42">
        <v>1410</v>
      </c>
      <c r="H32" s="42"/>
      <c r="I32" s="181">
        <v>1600</v>
      </c>
      <c r="J32" s="44">
        <v>1700</v>
      </c>
      <c r="K32" s="44">
        <v>1800</v>
      </c>
      <c r="L32" s="36"/>
      <c r="M32" s="36"/>
      <c r="N32" s="352"/>
      <c r="O32" s="352"/>
      <c r="IF32" s="19"/>
      <c r="IG32" s="19"/>
    </row>
    <row r="33" spans="1:241" ht="33.75" hidden="1" customHeight="1">
      <c r="A33" s="25"/>
      <c r="B33" s="26"/>
      <c r="C33" s="41" t="s">
        <v>74</v>
      </c>
      <c r="D33" s="33" t="s">
        <v>75</v>
      </c>
      <c r="E33" s="324"/>
      <c r="F33" s="337" t="s">
        <v>12</v>
      </c>
      <c r="G33" s="42">
        <v>30</v>
      </c>
      <c r="H33" s="42"/>
      <c r="I33" s="181">
        <v>60</v>
      </c>
      <c r="J33" s="44">
        <v>80</v>
      </c>
      <c r="K33" s="44">
        <v>80</v>
      </c>
      <c r="L33" s="36"/>
      <c r="M33" s="36"/>
      <c r="N33" s="352"/>
      <c r="O33" s="352"/>
      <c r="IF33" s="19"/>
      <c r="IG33" s="19"/>
    </row>
    <row r="34" spans="1:241" ht="33.75" hidden="1" customHeight="1">
      <c r="A34" s="25"/>
      <c r="B34" s="26"/>
      <c r="C34" s="41" t="s">
        <v>76</v>
      </c>
      <c r="D34" s="33" t="s">
        <v>77</v>
      </c>
      <c r="E34" s="324"/>
      <c r="F34" s="337" t="s">
        <v>12</v>
      </c>
      <c r="G34" s="42">
        <v>220</v>
      </c>
      <c r="H34" s="42"/>
      <c r="I34" s="181">
        <v>250</v>
      </c>
      <c r="J34" s="44">
        <v>250</v>
      </c>
      <c r="K34" s="44">
        <v>260</v>
      </c>
      <c r="L34" s="36"/>
      <c r="M34" s="36"/>
      <c r="N34" s="352"/>
      <c r="O34" s="352"/>
      <c r="IF34" s="19"/>
      <c r="IG34" s="19"/>
    </row>
    <row r="35" spans="1:241" ht="31.5" hidden="1" customHeight="1">
      <c r="A35" s="25"/>
      <c r="B35" s="26"/>
      <c r="C35" s="45" t="s">
        <v>78</v>
      </c>
      <c r="D35" s="33" t="s">
        <v>79</v>
      </c>
      <c r="E35" s="324"/>
      <c r="F35" s="337" t="s">
        <v>12</v>
      </c>
      <c r="G35" s="42">
        <v>40</v>
      </c>
      <c r="H35" s="42"/>
      <c r="I35" s="181">
        <v>40</v>
      </c>
      <c r="J35" s="44">
        <v>40</v>
      </c>
      <c r="K35" s="44">
        <v>40</v>
      </c>
      <c r="L35" s="36"/>
      <c r="M35" s="36"/>
      <c r="N35" s="352"/>
      <c r="O35" s="352"/>
      <c r="IF35" s="19"/>
      <c r="IG35" s="19"/>
    </row>
    <row r="36" spans="1:241" ht="31.5" hidden="1" customHeight="1">
      <c r="A36" s="25"/>
      <c r="B36" s="26"/>
      <c r="C36" s="45" t="s">
        <v>80</v>
      </c>
      <c r="D36" s="33" t="s">
        <v>81</v>
      </c>
      <c r="E36" s="324"/>
      <c r="F36" s="337" t="s">
        <v>12</v>
      </c>
      <c r="G36" s="42">
        <v>130</v>
      </c>
      <c r="H36" s="42"/>
      <c r="I36" s="181">
        <v>150</v>
      </c>
      <c r="J36" s="44">
        <v>170</v>
      </c>
      <c r="K36" s="44">
        <v>170</v>
      </c>
      <c r="L36" s="36"/>
      <c r="M36" s="36"/>
      <c r="N36" s="352"/>
      <c r="O36" s="352"/>
      <c r="IF36" s="19"/>
      <c r="IG36" s="19"/>
    </row>
    <row r="37" spans="1:241" ht="22.5" hidden="1" customHeight="1">
      <c r="A37" s="25"/>
      <c r="B37" s="26"/>
      <c r="C37" s="45" t="s">
        <v>82</v>
      </c>
      <c r="D37" s="33" t="s">
        <v>83</v>
      </c>
      <c r="E37" s="324"/>
      <c r="F37" s="337" t="s">
        <v>12</v>
      </c>
      <c r="G37" s="42">
        <v>190</v>
      </c>
      <c r="H37" s="42"/>
      <c r="I37" s="181">
        <v>200</v>
      </c>
      <c r="J37" s="44">
        <v>220</v>
      </c>
      <c r="K37" s="44">
        <v>225</v>
      </c>
      <c r="L37" s="36"/>
      <c r="M37" s="36"/>
      <c r="N37" s="352"/>
      <c r="O37" s="352"/>
      <c r="IF37" s="19"/>
      <c r="IG37" s="19"/>
    </row>
    <row r="38" spans="1:241" ht="31.5" hidden="1" customHeight="1">
      <c r="A38" s="25"/>
      <c r="B38" s="26"/>
      <c r="C38" s="46" t="s">
        <v>14</v>
      </c>
      <c r="D38" s="47" t="s">
        <v>84</v>
      </c>
      <c r="E38" s="325"/>
      <c r="F38" s="338" t="s">
        <v>12</v>
      </c>
      <c r="G38" s="40">
        <v>1300</v>
      </c>
      <c r="H38" s="40"/>
      <c r="I38" s="48">
        <v>1300</v>
      </c>
      <c r="J38" s="49">
        <v>1300</v>
      </c>
      <c r="K38" s="49">
        <v>1300</v>
      </c>
      <c r="L38" s="36"/>
      <c r="M38" s="36"/>
      <c r="N38" s="352"/>
      <c r="O38" s="352"/>
      <c r="IF38" s="19"/>
      <c r="IG38" s="19"/>
    </row>
    <row r="39" spans="1:241" ht="47.25" hidden="1" customHeight="1">
      <c r="A39" s="25"/>
      <c r="B39" s="26"/>
      <c r="C39" s="45" t="s">
        <v>85</v>
      </c>
      <c r="D39" s="33" t="s">
        <v>86</v>
      </c>
      <c r="E39" s="324"/>
      <c r="F39" s="337" t="s">
        <v>12</v>
      </c>
      <c r="G39" s="42">
        <v>740</v>
      </c>
      <c r="H39" s="42"/>
      <c r="I39" s="181">
        <v>740</v>
      </c>
      <c r="J39" s="44">
        <v>740</v>
      </c>
      <c r="K39" s="44">
        <v>740</v>
      </c>
      <c r="L39" s="36"/>
      <c r="M39" s="36"/>
      <c r="N39" s="352"/>
      <c r="O39" s="352"/>
      <c r="IF39" s="19"/>
      <c r="IG39" s="19"/>
    </row>
    <row r="40" spans="1:241" ht="31.5" hidden="1" customHeight="1">
      <c r="A40" s="25"/>
      <c r="B40" s="26"/>
      <c r="C40" s="50" t="s">
        <v>87</v>
      </c>
      <c r="D40" s="51" t="s">
        <v>88</v>
      </c>
      <c r="E40" s="324"/>
      <c r="F40" s="337" t="s">
        <v>12</v>
      </c>
      <c r="G40" s="42">
        <v>560</v>
      </c>
      <c r="H40" s="42"/>
      <c r="I40" s="181">
        <v>560</v>
      </c>
      <c r="J40" s="44">
        <v>560</v>
      </c>
      <c r="K40" s="44">
        <v>560</v>
      </c>
      <c r="L40" s="36"/>
      <c r="M40" s="36"/>
      <c r="N40" s="352"/>
      <c r="O40" s="352"/>
      <c r="IF40" s="19"/>
      <c r="IG40" s="19"/>
    </row>
    <row r="41" spans="1:241" ht="15.75" hidden="1" customHeight="1">
      <c r="A41" s="25"/>
      <c r="B41" s="26"/>
      <c r="C41" s="52" t="s">
        <v>11</v>
      </c>
      <c r="D41" s="53" t="s">
        <v>89</v>
      </c>
      <c r="E41" s="325"/>
      <c r="F41" s="338" t="s">
        <v>12</v>
      </c>
      <c r="G41" s="40">
        <f>SUM(G43,G45:G50,G52:G56)</f>
        <v>570</v>
      </c>
      <c r="H41" s="40"/>
      <c r="I41" s="54">
        <f>SUM(I43:I57)</f>
        <v>590</v>
      </c>
      <c r="J41" s="54">
        <f>SUM(J43:J57)</f>
        <v>540</v>
      </c>
      <c r="K41" s="54">
        <f>SUM(K43:K57)</f>
        <v>565</v>
      </c>
      <c r="L41" s="36"/>
      <c r="M41" s="36"/>
      <c r="N41" s="352"/>
      <c r="O41" s="352"/>
      <c r="IF41" s="19"/>
      <c r="IG41" s="19"/>
    </row>
    <row r="42" spans="1:241" ht="15.75" hidden="1" customHeight="1">
      <c r="A42" s="25"/>
      <c r="B42" s="26"/>
      <c r="C42" s="55"/>
      <c r="D42" s="56"/>
      <c r="E42" s="324"/>
      <c r="F42" s="338" t="s">
        <v>41</v>
      </c>
      <c r="G42" s="40">
        <f>SUM(G44,G51,G57)</f>
        <v>130</v>
      </c>
      <c r="H42" s="40"/>
      <c r="I42" s="180"/>
      <c r="J42" s="35"/>
      <c r="K42" s="35"/>
      <c r="L42" s="36"/>
      <c r="M42" s="36"/>
      <c r="N42" s="352"/>
      <c r="O42" s="352"/>
      <c r="IF42" s="19"/>
      <c r="IG42" s="19"/>
    </row>
    <row r="43" spans="1:241" ht="15.75" hidden="1" customHeight="1">
      <c r="A43" s="25"/>
      <c r="B43" s="26"/>
      <c r="C43" s="427" t="s">
        <v>90</v>
      </c>
      <c r="D43" s="429" t="s">
        <v>91</v>
      </c>
      <c r="E43" s="324"/>
      <c r="F43" s="337" t="s">
        <v>12</v>
      </c>
      <c r="G43" s="34">
        <v>61.1</v>
      </c>
      <c r="H43" s="34"/>
      <c r="I43" s="181">
        <v>50</v>
      </c>
      <c r="J43" s="44">
        <v>60</v>
      </c>
      <c r="K43" s="44">
        <v>70</v>
      </c>
      <c r="L43" s="36"/>
      <c r="M43" s="36"/>
      <c r="N43" s="352"/>
      <c r="O43" s="352"/>
      <c r="IF43" s="19"/>
      <c r="IG43" s="19"/>
    </row>
    <row r="44" spans="1:241" ht="15.75" hidden="1" customHeight="1">
      <c r="A44" s="25"/>
      <c r="B44" s="26"/>
      <c r="C44" s="428"/>
      <c r="D44" s="430"/>
      <c r="E44" s="324"/>
      <c r="F44" s="337" t="s">
        <v>24</v>
      </c>
      <c r="G44" s="34">
        <v>20</v>
      </c>
      <c r="H44" s="34"/>
      <c r="I44" s="181">
        <v>20</v>
      </c>
      <c r="J44" s="44">
        <v>20</v>
      </c>
      <c r="K44" s="44">
        <v>20</v>
      </c>
      <c r="L44" s="36"/>
      <c r="M44" s="36"/>
      <c r="N44" s="352"/>
      <c r="O44" s="352"/>
      <c r="IF44" s="19"/>
      <c r="IG44" s="19"/>
    </row>
    <row r="45" spans="1:241" ht="94.5" hidden="1" customHeight="1">
      <c r="A45" s="25"/>
      <c r="B45" s="26"/>
      <c r="C45" s="57" t="s">
        <v>92</v>
      </c>
      <c r="D45" s="58" t="s">
        <v>93</v>
      </c>
      <c r="E45" s="324"/>
      <c r="F45" s="337" t="s">
        <v>12</v>
      </c>
      <c r="G45" s="34">
        <v>50</v>
      </c>
      <c r="H45" s="34"/>
      <c r="I45" s="181">
        <v>60</v>
      </c>
      <c r="J45" s="44">
        <v>60</v>
      </c>
      <c r="K45" s="44">
        <v>60</v>
      </c>
      <c r="L45" s="36"/>
      <c r="M45" s="36"/>
      <c r="N45" s="352"/>
      <c r="O45" s="352"/>
      <c r="IF45" s="19"/>
      <c r="IG45" s="19"/>
    </row>
    <row r="46" spans="1:241" ht="31.5" hidden="1" customHeight="1">
      <c r="A46" s="25"/>
      <c r="B46" s="26"/>
      <c r="C46" s="45" t="s">
        <v>94</v>
      </c>
      <c r="D46" s="33" t="s">
        <v>95</v>
      </c>
      <c r="E46" s="324"/>
      <c r="F46" s="337" t="s">
        <v>12</v>
      </c>
      <c r="G46" s="34">
        <v>50</v>
      </c>
      <c r="H46" s="34"/>
      <c r="I46" s="181">
        <v>70</v>
      </c>
      <c r="J46" s="44">
        <v>70</v>
      </c>
      <c r="K46" s="44">
        <v>70</v>
      </c>
      <c r="L46" s="36"/>
      <c r="M46" s="36"/>
      <c r="N46" s="352"/>
      <c r="O46" s="352"/>
      <c r="IF46" s="19"/>
      <c r="IG46" s="19"/>
    </row>
    <row r="47" spans="1:241" ht="31.5" hidden="1" customHeight="1">
      <c r="A47" s="25"/>
      <c r="B47" s="26"/>
      <c r="C47" s="45" t="s">
        <v>96</v>
      </c>
      <c r="D47" s="33" t="s">
        <v>97</v>
      </c>
      <c r="E47" s="324"/>
      <c r="F47" s="337" t="s">
        <v>12</v>
      </c>
      <c r="G47" s="34">
        <v>19.899999999999999</v>
      </c>
      <c r="H47" s="34"/>
      <c r="I47" s="181">
        <v>20</v>
      </c>
      <c r="J47" s="44">
        <v>25</v>
      </c>
      <c r="K47" s="44">
        <v>30</v>
      </c>
      <c r="L47" s="36"/>
      <c r="M47" s="36"/>
      <c r="N47" s="352"/>
      <c r="O47" s="352"/>
      <c r="IF47" s="19"/>
      <c r="IG47" s="19"/>
    </row>
    <row r="48" spans="1:241" ht="22.5" hidden="1" customHeight="1">
      <c r="A48" s="25"/>
      <c r="B48" s="26"/>
      <c r="C48" s="45" t="s">
        <v>98</v>
      </c>
      <c r="D48" s="33" t="s">
        <v>99</v>
      </c>
      <c r="E48" s="324"/>
      <c r="F48" s="337" t="s">
        <v>12</v>
      </c>
      <c r="G48" s="34">
        <v>3</v>
      </c>
      <c r="H48" s="34"/>
      <c r="I48" s="181">
        <v>2</v>
      </c>
      <c r="J48" s="44">
        <v>2</v>
      </c>
      <c r="K48" s="44">
        <v>2</v>
      </c>
      <c r="L48" s="36"/>
      <c r="M48" s="36"/>
      <c r="N48" s="352"/>
      <c r="O48" s="352"/>
      <c r="IF48" s="19"/>
      <c r="IG48" s="19"/>
    </row>
    <row r="49" spans="1:241" ht="22.5" hidden="1" customHeight="1">
      <c r="A49" s="25"/>
      <c r="B49" s="26"/>
      <c r="C49" s="45" t="s">
        <v>100</v>
      </c>
      <c r="D49" s="33" t="s">
        <v>101</v>
      </c>
      <c r="E49" s="324"/>
      <c r="F49" s="337" t="s">
        <v>12</v>
      </c>
      <c r="G49" s="34">
        <v>3</v>
      </c>
      <c r="H49" s="34"/>
      <c r="I49" s="181">
        <v>1</v>
      </c>
      <c r="J49" s="44">
        <v>1</v>
      </c>
      <c r="K49" s="44">
        <v>1</v>
      </c>
      <c r="L49" s="36"/>
      <c r="M49" s="36"/>
      <c r="N49" s="352"/>
      <c r="O49" s="352"/>
      <c r="IF49" s="19"/>
      <c r="IG49" s="19"/>
    </row>
    <row r="50" spans="1:241" ht="15.75" hidden="1" customHeight="1">
      <c r="A50" s="25"/>
      <c r="B50" s="26"/>
      <c r="C50" s="724" t="s">
        <v>102</v>
      </c>
      <c r="D50" s="726" t="s">
        <v>103</v>
      </c>
      <c r="E50" s="324"/>
      <c r="F50" s="337" t="s">
        <v>12</v>
      </c>
      <c r="G50" s="34">
        <v>3</v>
      </c>
      <c r="H50" s="34"/>
      <c r="I50" s="181">
        <v>2</v>
      </c>
      <c r="J50" s="44">
        <v>2</v>
      </c>
      <c r="K50" s="44">
        <v>2</v>
      </c>
      <c r="L50" s="36"/>
      <c r="M50" s="36"/>
      <c r="N50" s="352"/>
      <c r="O50" s="352"/>
      <c r="IF50" s="19"/>
      <c r="IG50" s="19"/>
    </row>
    <row r="51" spans="1:241" ht="15.75" hidden="1" customHeight="1">
      <c r="A51" s="25"/>
      <c r="B51" s="26"/>
      <c r="C51" s="725"/>
      <c r="D51" s="727"/>
      <c r="E51" s="324"/>
      <c r="F51" s="337" t="s">
        <v>24</v>
      </c>
      <c r="G51" s="34">
        <v>60</v>
      </c>
      <c r="H51" s="34"/>
      <c r="I51" s="181"/>
      <c r="J51" s="44"/>
      <c r="K51" s="44"/>
      <c r="L51" s="36"/>
      <c r="M51" s="36"/>
      <c r="N51" s="352"/>
      <c r="O51" s="352"/>
      <c r="IF51" s="19"/>
      <c r="IG51" s="19"/>
    </row>
    <row r="52" spans="1:241" ht="31.5" hidden="1" customHeight="1">
      <c r="A52" s="25"/>
      <c r="B52" s="26"/>
      <c r="C52" s="45" t="s">
        <v>104</v>
      </c>
      <c r="D52" s="33" t="s">
        <v>105</v>
      </c>
      <c r="E52" s="324"/>
      <c r="F52" s="337" t="s">
        <v>12</v>
      </c>
      <c r="G52" s="34">
        <v>150</v>
      </c>
      <c r="H52" s="34"/>
      <c r="I52" s="181">
        <v>150</v>
      </c>
      <c r="J52" s="44">
        <v>150</v>
      </c>
      <c r="K52" s="44">
        <v>150</v>
      </c>
      <c r="L52" s="36"/>
      <c r="M52" s="36"/>
      <c r="N52" s="352"/>
      <c r="O52" s="352"/>
      <c r="IF52" s="19"/>
      <c r="IG52" s="19"/>
    </row>
    <row r="53" spans="1:241" ht="31.5" hidden="1" customHeight="1">
      <c r="A53" s="25"/>
      <c r="B53" s="26"/>
      <c r="C53" s="45" t="s">
        <v>106</v>
      </c>
      <c r="D53" s="33" t="s">
        <v>107</v>
      </c>
      <c r="E53" s="324"/>
      <c r="F53" s="337" t="s">
        <v>12</v>
      </c>
      <c r="G53" s="34">
        <v>20</v>
      </c>
      <c r="H53" s="34"/>
      <c r="I53" s="181">
        <v>20</v>
      </c>
      <c r="J53" s="44">
        <v>20</v>
      </c>
      <c r="K53" s="44">
        <v>20</v>
      </c>
      <c r="L53" s="36"/>
      <c r="M53" s="36"/>
      <c r="N53" s="352"/>
      <c r="O53" s="352"/>
      <c r="IF53" s="19"/>
      <c r="IG53" s="19"/>
    </row>
    <row r="54" spans="1:241" ht="22.5" hidden="1" customHeight="1">
      <c r="A54" s="25"/>
      <c r="B54" s="26"/>
      <c r="C54" s="45" t="s">
        <v>108</v>
      </c>
      <c r="D54" s="33" t="s">
        <v>109</v>
      </c>
      <c r="E54" s="324"/>
      <c r="F54" s="337" t="s">
        <v>12</v>
      </c>
      <c r="G54" s="34">
        <v>10</v>
      </c>
      <c r="H54" s="34"/>
      <c r="I54" s="181">
        <v>10</v>
      </c>
      <c r="J54" s="44">
        <v>10</v>
      </c>
      <c r="K54" s="44">
        <v>10</v>
      </c>
      <c r="L54" s="36"/>
      <c r="M54" s="36"/>
      <c r="N54" s="352"/>
      <c r="O54" s="352"/>
      <c r="IF54" s="19"/>
      <c r="IG54" s="19"/>
    </row>
    <row r="55" spans="1:241" ht="47.25" hidden="1" customHeight="1">
      <c r="A55" s="25"/>
      <c r="B55" s="26"/>
      <c r="C55" s="45" t="s">
        <v>110</v>
      </c>
      <c r="D55" s="33" t="s">
        <v>111</v>
      </c>
      <c r="E55" s="324"/>
      <c r="F55" s="337" t="s">
        <v>12</v>
      </c>
      <c r="G55" s="34">
        <v>100</v>
      </c>
      <c r="H55" s="34"/>
      <c r="I55" s="181">
        <v>80</v>
      </c>
      <c r="J55" s="44">
        <v>10</v>
      </c>
      <c r="K55" s="44">
        <v>10</v>
      </c>
      <c r="L55" s="36"/>
      <c r="M55" s="36"/>
      <c r="N55" s="352"/>
      <c r="O55" s="352"/>
      <c r="IF55" s="19"/>
      <c r="IG55" s="19"/>
    </row>
    <row r="56" spans="1:241" ht="15.75" hidden="1" customHeight="1">
      <c r="A56" s="25"/>
      <c r="B56" s="26"/>
      <c r="C56" s="724" t="s">
        <v>112</v>
      </c>
      <c r="D56" s="726" t="s">
        <v>113</v>
      </c>
      <c r="E56" s="324"/>
      <c r="F56" s="337" t="s">
        <v>12</v>
      </c>
      <c r="G56" s="34">
        <v>100</v>
      </c>
      <c r="H56" s="34"/>
      <c r="I56" s="181">
        <v>80</v>
      </c>
      <c r="J56" s="44">
        <v>80</v>
      </c>
      <c r="K56" s="44">
        <v>80</v>
      </c>
      <c r="L56" s="36"/>
      <c r="M56" s="36"/>
      <c r="N56" s="352"/>
      <c r="O56" s="352"/>
      <c r="IF56" s="19"/>
      <c r="IG56" s="19"/>
    </row>
    <row r="57" spans="1:241" ht="15.75" hidden="1" customHeight="1">
      <c r="A57" s="25"/>
      <c r="B57" s="26"/>
      <c r="C57" s="725"/>
      <c r="D57" s="728"/>
      <c r="E57" s="324"/>
      <c r="F57" s="337" t="s">
        <v>24</v>
      </c>
      <c r="G57" s="34">
        <v>50</v>
      </c>
      <c r="H57" s="34"/>
      <c r="I57" s="181">
        <v>25</v>
      </c>
      <c r="J57" s="44">
        <v>30</v>
      </c>
      <c r="K57" s="44">
        <v>40</v>
      </c>
      <c r="L57" s="36"/>
      <c r="M57" s="36"/>
      <c r="N57" s="352"/>
      <c r="O57" s="352"/>
      <c r="IF57" s="19"/>
      <c r="IG57" s="19"/>
    </row>
    <row r="58" spans="1:241" ht="15.75" hidden="1" customHeight="1">
      <c r="A58" s="25"/>
      <c r="B58" s="26"/>
      <c r="C58" s="729" t="s">
        <v>42</v>
      </c>
      <c r="D58" s="730" t="s">
        <v>114</v>
      </c>
      <c r="E58" s="325"/>
      <c r="F58" s="338" t="s">
        <v>12</v>
      </c>
      <c r="G58" s="40">
        <f>SUM(G61,G64,G70)</f>
        <v>524.9</v>
      </c>
      <c r="H58" s="40"/>
      <c r="I58" s="40">
        <f t="shared" ref="I58:K58" si="3">SUM(I61,I64,I70)</f>
        <v>500</v>
      </c>
      <c r="J58" s="40">
        <f t="shared" si="3"/>
        <v>500</v>
      </c>
      <c r="K58" s="40">
        <f t="shared" si="3"/>
        <v>500</v>
      </c>
      <c r="L58" s="36"/>
      <c r="M58" s="36"/>
      <c r="N58" s="352"/>
      <c r="O58" s="352"/>
      <c r="IF58" s="19"/>
      <c r="IG58" s="19"/>
    </row>
    <row r="59" spans="1:241" ht="15.75" hidden="1" customHeight="1">
      <c r="A59" s="25"/>
      <c r="B59" s="26"/>
      <c r="C59" s="729"/>
      <c r="D59" s="730"/>
      <c r="E59" s="325"/>
      <c r="F59" s="338" t="s">
        <v>24</v>
      </c>
      <c r="G59" s="40">
        <v>86</v>
      </c>
      <c r="H59" s="40"/>
      <c r="I59" s="48">
        <v>0</v>
      </c>
      <c r="J59" s="49">
        <v>0</v>
      </c>
      <c r="K59" s="49">
        <v>0</v>
      </c>
      <c r="L59" s="36"/>
      <c r="M59" s="36"/>
      <c r="N59" s="352"/>
      <c r="O59" s="352"/>
      <c r="IF59" s="19"/>
      <c r="IG59" s="19"/>
    </row>
    <row r="60" spans="1:241" ht="15.75" hidden="1" customHeight="1">
      <c r="A60" s="25"/>
      <c r="B60" s="26"/>
      <c r="C60" s="729"/>
      <c r="D60" s="730"/>
      <c r="E60" s="325"/>
      <c r="F60" s="338" t="s">
        <v>66</v>
      </c>
      <c r="G60" s="59">
        <f>SUM(G63,G65,G66,G67,G68,G69)</f>
        <v>513.4</v>
      </c>
      <c r="H60" s="59"/>
      <c r="I60" s="54">
        <f>SUM(I63,I65,I66,I67,I68,I69)</f>
        <v>530</v>
      </c>
      <c r="J60" s="54">
        <f t="shared" ref="J60:K60" si="4">SUM(J63,J65,J66,J67,J68,J69)</f>
        <v>550</v>
      </c>
      <c r="K60" s="54">
        <f t="shared" si="4"/>
        <v>565</v>
      </c>
      <c r="L60" s="36"/>
      <c r="M60" s="36"/>
      <c r="N60" s="352"/>
      <c r="O60" s="352"/>
      <c r="IF60" s="19"/>
      <c r="IG60" s="19"/>
    </row>
    <row r="61" spans="1:241" ht="15.75" hidden="1" customHeight="1">
      <c r="A61" s="25"/>
      <c r="B61" s="26"/>
      <c r="C61" s="731" t="s">
        <v>115</v>
      </c>
      <c r="D61" s="726" t="s">
        <v>116</v>
      </c>
      <c r="E61" s="324"/>
      <c r="F61" s="337" t="s">
        <v>12</v>
      </c>
      <c r="G61" s="34">
        <v>506</v>
      </c>
      <c r="H61" s="34"/>
      <c r="I61" s="181">
        <v>500</v>
      </c>
      <c r="J61" s="44">
        <v>500</v>
      </c>
      <c r="K61" s="44">
        <v>500</v>
      </c>
      <c r="L61" s="36"/>
      <c r="M61" s="36"/>
      <c r="N61" s="352"/>
      <c r="O61" s="352"/>
      <c r="IF61" s="19"/>
      <c r="IG61" s="19"/>
    </row>
    <row r="62" spans="1:241" ht="15.75" hidden="1" customHeight="1">
      <c r="A62" s="25"/>
      <c r="B62" s="26"/>
      <c r="C62" s="732"/>
      <c r="D62" s="727"/>
      <c r="E62" s="324"/>
      <c r="F62" s="337" t="s">
        <v>24</v>
      </c>
      <c r="G62" s="34">
        <v>86</v>
      </c>
      <c r="H62" s="34"/>
      <c r="I62" s="181"/>
      <c r="J62" s="44"/>
      <c r="K62" s="44"/>
      <c r="L62" s="36"/>
      <c r="M62" s="36"/>
      <c r="N62" s="352"/>
      <c r="O62" s="352"/>
      <c r="IF62" s="19"/>
      <c r="IG62" s="19"/>
    </row>
    <row r="63" spans="1:241" ht="31.5" hidden="1" customHeight="1">
      <c r="A63" s="25"/>
      <c r="B63" s="26"/>
      <c r="C63" s="60" t="s">
        <v>117</v>
      </c>
      <c r="D63" s="429" t="s">
        <v>118</v>
      </c>
      <c r="E63" s="324"/>
      <c r="F63" s="337" t="s">
        <v>66</v>
      </c>
      <c r="G63" s="34">
        <v>250</v>
      </c>
      <c r="H63" s="34"/>
      <c r="I63" s="181">
        <v>250</v>
      </c>
      <c r="J63" s="44">
        <v>250</v>
      </c>
      <c r="K63" s="44">
        <v>250</v>
      </c>
      <c r="L63" s="36"/>
      <c r="M63" s="36"/>
      <c r="N63" s="352"/>
      <c r="O63" s="352"/>
      <c r="IF63" s="19"/>
      <c r="IG63" s="19"/>
    </row>
    <row r="64" spans="1:241" ht="15.75" hidden="1" customHeight="1">
      <c r="A64" s="25"/>
      <c r="B64" s="26"/>
      <c r="C64" s="60"/>
      <c r="D64" s="430"/>
      <c r="E64" s="324"/>
      <c r="F64" s="337" t="s">
        <v>12</v>
      </c>
      <c r="G64" s="34">
        <v>3.9</v>
      </c>
      <c r="H64" s="34"/>
      <c r="I64" s="181"/>
      <c r="J64" s="44"/>
      <c r="K64" s="44"/>
      <c r="L64" s="36"/>
      <c r="M64" s="36"/>
      <c r="N64" s="352"/>
      <c r="O64" s="352"/>
      <c r="IF64" s="19"/>
      <c r="IG64" s="19"/>
    </row>
    <row r="65" spans="1:241" ht="31.5" hidden="1" customHeight="1">
      <c r="A65" s="25"/>
      <c r="B65" s="26"/>
      <c r="C65" s="61" t="s">
        <v>119</v>
      </c>
      <c r="D65" s="33" t="s">
        <v>120</v>
      </c>
      <c r="E65" s="324"/>
      <c r="F65" s="337" t="s">
        <v>66</v>
      </c>
      <c r="G65" s="34">
        <v>120</v>
      </c>
      <c r="H65" s="34"/>
      <c r="I65" s="181">
        <v>120</v>
      </c>
      <c r="J65" s="44">
        <v>120</v>
      </c>
      <c r="K65" s="44">
        <v>120</v>
      </c>
      <c r="L65" s="36"/>
      <c r="M65" s="36"/>
      <c r="N65" s="352"/>
      <c r="O65" s="352"/>
      <c r="IF65" s="19"/>
      <c r="IG65" s="19"/>
    </row>
    <row r="66" spans="1:241" ht="47.25" hidden="1" customHeight="1">
      <c r="A66" s="25"/>
      <c r="B66" s="26"/>
      <c r="C66" s="62" t="s">
        <v>121</v>
      </c>
      <c r="D66" s="33" t="s">
        <v>122</v>
      </c>
      <c r="E66" s="324"/>
      <c r="F66" s="337" t="s">
        <v>66</v>
      </c>
      <c r="G66" s="34">
        <v>95</v>
      </c>
      <c r="H66" s="34"/>
      <c r="I66" s="181">
        <v>100</v>
      </c>
      <c r="J66" s="44">
        <v>110</v>
      </c>
      <c r="K66" s="44">
        <v>120</v>
      </c>
      <c r="L66" s="36"/>
      <c r="M66" s="36"/>
      <c r="N66" s="352"/>
      <c r="O66" s="352"/>
      <c r="IF66" s="19"/>
      <c r="IG66" s="19"/>
    </row>
    <row r="67" spans="1:241" ht="31.5" hidden="1" customHeight="1">
      <c r="A67" s="25"/>
      <c r="B67" s="26"/>
      <c r="C67" s="62" t="s">
        <v>123</v>
      </c>
      <c r="D67" s="33" t="s">
        <v>124</v>
      </c>
      <c r="E67" s="324"/>
      <c r="F67" s="337" t="s">
        <v>66</v>
      </c>
      <c r="G67" s="34">
        <v>0</v>
      </c>
      <c r="H67" s="34"/>
      <c r="I67" s="181"/>
      <c r="J67" s="44"/>
      <c r="K67" s="44"/>
      <c r="L67" s="36"/>
      <c r="M67" s="36"/>
      <c r="N67" s="352"/>
      <c r="O67" s="352"/>
      <c r="IF67" s="19"/>
      <c r="IG67" s="19"/>
    </row>
    <row r="68" spans="1:241" ht="78.75" hidden="1" customHeight="1">
      <c r="A68" s="25"/>
      <c r="B68" s="26"/>
      <c r="C68" s="61" t="s">
        <v>125</v>
      </c>
      <c r="D68" s="33" t="s">
        <v>126</v>
      </c>
      <c r="E68" s="324"/>
      <c r="F68" s="337" t="s">
        <v>66</v>
      </c>
      <c r="G68" s="34"/>
      <c r="H68" s="34"/>
      <c r="I68" s="181"/>
      <c r="J68" s="44"/>
      <c r="K68" s="44"/>
      <c r="L68" s="36"/>
      <c r="M68" s="36"/>
      <c r="N68" s="352"/>
      <c r="O68" s="352"/>
      <c r="IF68" s="19"/>
      <c r="IG68" s="19"/>
    </row>
    <row r="69" spans="1:241" ht="15.75" hidden="1" customHeight="1">
      <c r="A69" s="25"/>
      <c r="B69" s="26"/>
      <c r="C69" s="733" t="s">
        <v>127</v>
      </c>
      <c r="D69" s="429" t="s">
        <v>128</v>
      </c>
      <c r="E69" s="324"/>
      <c r="F69" s="337" t="s">
        <v>66</v>
      </c>
      <c r="G69" s="34">
        <v>48.4</v>
      </c>
      <c r="H69" s="34"/>
      <c r="I69" s="181">
        <v>60</v>
      </c>
      <c r="J69" s="44">
        <v>70</v>
      </c>
      <c r="K69" s="44">
        <v>75</v>
      </c>
      <c r="L69" s="36"/>
      <c r="M69" s="36"/>
      <c r="N69" s="352"/>
      <c r="O69" s="352"/>
      <c r="IF69" s="19"/>
      <c r="IG69" s="19"/>
    </row>
    <row r="70" spans="1:241" ht="15.75" hidden="1" customHeight="1">
      <c r="A70" s="25"/>
      <c r="B70" s="26"/>
      <c r="C70" s="734"/>
      <c r="D70" s="735"/>
      <c r="E70" s="324"/>
      <c r="F70" s="337" t="s">
        <v>12</v>
      </c>
      <c r="G70" s="34">
        <v>15</v>
      </c>
      <c r="H70" s="34"/>
      <c r="I70" s="43"/>
      <c r="J70" s="44"/>
      <c r="K70" s="44"/>
      <c r="L70" s="36"/>
      <c r="M70" s="36"/>
      <c r="N70" s="352"/>
      <c r="O70" s="352"/>
      <c r="IF70" s="19"/>
      <c r="IG70" s="19"/>
    </row>
    <row r="71" spans="1:241" ht="21" customHeight="1">
      <c r="A71" s="538" t="s">
        <v>10</v>
      </c>
      <c r="B71" s="539" t="s">
        <v>10</v>
      </c>
      <c r="C71" s="623" t="s">
        <v>11</v>
      </c>
      <c r="D71" s="665" t="s">
        <v>324</v>
      </c>
      <c r="E71" s="762" t="s">
        <v>28</v>
      </c>
      <c r="F71" s="268" t="s">
        <v>270</v>
      </c>
      <c r="G71" s="30">
        <v>310.8</v>
      </c>
      <c r="H71" s="30"/>
      <c r="I71" s="228"/>
      <c r="J71" s="122">
        <v>500</v>
      </c>
      <c r="K71" s="122">
        <v>500</v>
      </c>
      <c r="L71" s="636" t="s">
        <v>129</v>
      </c>
      <c r="M71" s="431">
        <v>100</v>
      </c>
      <c r="N71" s="431">
        <v>100</v>
      </c>
      <c r="O71" s="431">
        <v>100</v>
      </c>
    </row>
    <row r="72" spans="1:241" ht="24.75" customHeight="1">
      <c r="A72" s="538"/>
      <c r="B72" s="539"/>
      <c r="C72" s="623"/>
      <c r="D72" s="665"/>
      <c r="E72" s="763"/>
      <c r="F72" s="266" t="s">
        <v>26</v>
      </c>
      <c r="G72" s="30">
        <v>189.2</v>
      </c>
      <c r="H72" s="30">
        <v>364</v>
      </c>
      <c r="I72" s="228">
        <v>364</v>
      </c>
      <c r="J72" s="63"/>
      <c r="K72" s="63"/>
      <c r="L72" s="638"/>
      <c r="M72" s="432"/>
      <c r="N72" s="432"/>
      <c r="O72" s="432"/>
    </row>
    <row r="73" spans="1:241">
      <c r="A73" s="538"/>
      <c r="B73" s="539"/>
      <c r="C73" s="623"/>
      <c r="D73" s="665"/>
      <c r="E73" s="764"/>
      <c r="F73" s="232" t="s">
        <v>8</v>
      </c>
      <c r="G73" s="197">
        <f>SUM(G71:G72)</f>
        <v>500</v>
      </c>
      <c r="H73" s="197">
        <f>SUM(H71:H72)</f>
        <v>364</v>
      </c>
      <c r="I73" s="197">
        <f>SUM(I71:I72)</f>
        <v>364</v>
      </c>
      <c r="J73" s="197">
        <f>SUM(J71:J72)</f>
        <v>500</v>
      </c>
      <c r="K73" s="197">
        <f>SUM(K71:K72)</f>
        <v>500</v>
      </c>
      <c r="L73" s="410"/>
      <c r="M73" s="410"/>
      <c r="N73" s="410"/>
      <c r="O73" s="410"/>
    </row>
    <row r="74" spans="1:241" s="65" customFormat="1">
      <c r="A74" s="340" t="s">
        <v>10</v>
      </c>
      <c r="B74" s="341" t="s">
        <v>10</v>
      </c>
      <c r="C74" s="765" t="s">
        <v>15</v>
      </c>
      <c r="D74" s="765"/>
      <c r="E74" s="765"/>
      <c r="F74" s="765"/>
      <c r="G74" s="64">
        <f>SUM(G27,G73)</f>
        <v>5827.4</v>
      </c>
      <c r="H74" s="64">
        <f>SUM(H27,H73)</f>
        <v>5137.8</v>
      </c>
      <c r="I74" s="64">
        <f t="shared" ref="I74:K74" si="5">SUM(I27,I73)</f>
        <v>5733.7</v>
      </c>
      <c r="J74" s="64">
        <f t="shared" si="5"/>
        <v>5910</v>
      </c>
      <c r="K74" s="64">
        <f t="shared" si="5"/>
        <v>6065</v>
      </c>
      <c r="L74" s="766"/>
      <c r="M74" s="766"/>
      <c r="N74" s="766"/>
      <c r="O74" s="766"/>
      <c r="P74" s="19"/>
      <c r="Q74" s="19"/>
      <c r="R74" s="19"/>
      <c r="S74" s="19"/>
      <c r="T74" s="19"/>
      <c r="U74" s="19"/>
    </row>
    <row r="75" spans="1:241" s="66" customFormat="1">
      <c r="A75" s="340" t="s">
        <v>10</v>
      </c>
      <c r="B75" s="341" t="s">
        <v>13</v>
      </c>
      <c r="C75" s="442" t="s">
        <v>130</v>
      </c>
      <c r="D75" s="443"/>
      <c r="E75" s="443"/>
      <c r="F75" s="443"/>
      <c r="G75" s="443"/>
      <c r="H75" s="443"/>
      <c r="I75" s="443"/>
      <c r="J75" s="443"/>
      <c r="K75" s="443"/>
      <c r="L75" s="443"/>
      <c r="M75" s="443"/>
      <c r="N75" s="443"/>
      <c r="O75" s="444"/>
      <c r="P75" s="19"/>
      <c r="Q75" s="19"/>
      <c r="R75" s="19"/>
      <c r="S75" s="19"/>
      <c r="T75" s="19"/>
      <c r="U75" s="19"/>
      <c r="IF75" s="67"/>
      <c r="IG75" s="67"/>
    </row>
    <row r="76" spans="1:241" s="66" customFormat="1" ht="66" customHeight="1">
      <c r="A76" s="713" t="s">
        <v>10</v>
      </c>
      <c r="B76" s="714" t="s">
        <v>13</v>
      </c>
      <c r="C76" s="715" t="s">
        <v>13</v>
      </c>
      <c r="D76" s="716" t="s">
        <v>131</v>
      </c>
      <c r="E76" s="717" t="s">
        <v>28</v>
      </c>
      <c r="F76" s="718" t="s">
        <v>270</v>
      </c>
      <c r="G76" s="447">
        <v>60</v>
      </c>
      <c r="H76" s="447">
        <v>136.5</v>
      </c>
      <c r="I76" s="699">
        <v>136.5</v>
      </c>
      <c r="J76" s="701">
        <v>150</v>
      </c>
      <c r="K76" s="701">
        <v>150</v>
      </c>
      <c r="L76" s="353" t="s">
        <v>348</v>
      </c>
      <c r="M76" s="354" t="s">
        <v>132</v>
      </c>
      <c r="N76" s="354" t="s">
        <v>133</v>
      </c>
      <c r="O76" s="354" t="s">
        <v>134</v>
      </c>
      <c r="P76" s="68"/>
      <c r="Q76" s="69"/>
      <c r="R76" s="70"/>
      <c r="S76" s="70"/>
      <c r="T76" s="70"/>
      <c r="U76" s="70"/>
      <c r="V76" s="70"/>
      <c r="W76" s="70"/>
      <c r="X76" s="70"/>
      <c r="Y76" s="70"/>
      <c r="Z76" s="70"/>
      <c r="AA76" s="71"/>
      <c r="AB76" s="72"/>
      <c r="AC76" s="73"/>
      <c r="AD76" s="73"/>
      <c r="AE76" s="73"/>
      <c r="AF76" s="74"/>
      <c r="AG76" s="74"/>
      <c r="AH76" s="74"/>
      <c r="AI76" s="74"/>
      <c r="AJ76" s="74"/>
      <c r="AK76" s="74"/>
      <c r="IF76" s="67"/>
      <c r="IG76" s="67"/>
    </row>
    <row r="77" spans="1:241" s="66" customFormat="1" ht="24.75" customHeight="1">
      <c r="A77" s="713"/>
      <c r="B77" s="714"/>
      <c r="C77" s="715"/>
      <c r="D77" s="716"/>
      <c r="E77" s="717"/>
      <c r="F77" s="719"/>
      <c r="G77" s="720"/>
      <c r="H77" s="448"/>
      <c r="I77" s="700"/>
      <c r="J77" s="702"/>
      <c r="K77" s="702"/>
      <c r="L77" s="353" t="s">
        <v>349</v>
      </c>
      <c r="M77" s="355">
        <v>1</v>
      </c>
      <c r="N77" s="355">
        <v>1</v>
      </c>
      <c r="O77" s="355">
        <v>1</v>
      </c>
      <c r="P77" s="19"/>
      <c r="Q77" s="19"/>
      <c r="R77" s="19"/>
      <c r="S77" s="19"/>
      <c r="T77" s="19"/>
      <c r="U77" s="19"/>
      <c r="IF77" s="67"/>
      <c r="IG77" s="67"/>
    </row>
    <row r="78" spans="1:241" s="66" customFormat="1">
      <c r="A78" s="713"/>
      <c r="B78" s="714"/>
      <c r="C78" s="715"/>
      <c r="D78" s="716"/>
      <c r="E78" s="717"/>
      <c r="F78" s="269" t="s">
        <v>8</v>
      </c>
      <c r="G78" s="229">
        <f>SUM(G76:G76)</f>
        <v>60</v>
      </c>
      <c r="H78" s="229">
        <f>SUM(H76:H76)</f>
        <v>136.5</v>
      </c>
      <c r="I78" s="229">
        <f>SUM(I76:I76)</f>
        <v>136.5</v>
      </c>
      <c r="J78" s="229">
        <f>SUM(J76:J76)</f>
        <v>150</v>
      </c>
      <c r="K78" s="229">
        <f>SUM(K76:K76)</f>
        <v>150</v>
      </c>
      <c r="L78" s="703"/>
      <c r="M78" s="703"/>
      <c r="N78" s="703"/>
      <c r="O78" s="703"/>
      <c r="P78" s="19"/>
      <c r="Q78" s="19"/>
      <c r="R78" s="19"/>
      <c r="S78" s="19"/>
      <c r="T78" s="19"/>
      <c r="U78" s="19"/>
      <c r="IF78" s="67"/>
      <c r="IG78" s="67"/>
    </row>
    <row r="79" spans="1:241" s="66" customFormat="1" ht="21.75" customHeight="1">
      <c r="A79" s="710" t="s">
        <v>10</v>
      </c>
      <c r="B79" s="767" t="s">
        <v>13</v>
      </c>
      <c r="C79" s="770" t="s">
        <v>17</v>
      </c>
      <c r="D79" s="773" t="s">
        <v>135</v>
      </c>
      <c r="E79" s="776" t="s">
        <v>28</v>
      </c>
      <c r="F79" s="270" t="s">
        <v>270</v>
      </c>
      <c r="G79" s="206"/>
      <c r="H79" s="206"/>
      <c r="I79" s="239">
        <v>30</v>
      </c>
      <c r="J79" s="206"/>
      <c r="K79" s="206"/>
      <c r="L79" s="778" t="s">
        <v>136</v>
      </c>
      <c r="M79" s="780">
        <v>1</v>
      </c>
      <c r="N79" s="782"/>
      <c r="O79" s="782"/>
      <c r="P79" s="19"/>
      <c r="Q79" s="19"/>
      <c r="R79" s="19"/>
      <c r="S79" s="19"/>
      <c r="T79" s="19"/>
      <c r="U79" s="19"/>
      <c r="IF79" s="67"/>
      <c r="IG79" s="67"/>
    </row>
    <row r="80" spans="1:241" s="66" customFormat="1" ht="22.5" customHeight="1">
      <c r="A80" s="711"/>
      <c r="B80" s="768"/>
      <c r="C80" s="771"/>
      <c r="D80" s="774"/>
      <c r="E80" s="777"/>
      <c r="F80" s="271" t="s">
        <v>26</v>
      </c>
      <c r="G80" s="204"/>
      <c r="H80" s="204"/>
      <c r="I80" s="240"/>
      <c r="J80" s="205"/>
      <c r="K80" s="205"/>
      <c r="L80" s="779"/>
      <c r="M80" s="781"/>
      <c r="N80" s="783"/>
      <c r="O80" s="783"/>
      <c r="P80" s="19"/>
      <c r="Q80" s="19"/>
      <c r="R80" s="19"/>
      <c r="S80" s="19"/>
      <c r="T80" s="19"/>
      <c r="U80" s="19"/>
      <c r="IF80" s="67"/>
      <c r="IG80" s="67"/>
    </row>
    <row r="81" spans="1:241" s="66" customFormat="1" ht="24" customHeight="1">
      <c r="A81" s="711"/>
      <c r="B81" s="768"/>
      <c r="C81" s="771"/>
      <c r="D81" s="774"/>
      <c r="E81" s="704" t="s">
        <v>35</v>
      </c>
      <c r="F81" s="272" t="s">
        <v>26</v>
      </c>
      <c r="G81" s="75">
        <v>30.5</v>
      </c>
      <c r="H81" s="75">
        <v>62.5</v>
      </c>
      <c r="I81" s="241">
        <v>62.5</v>
      </c>
      <c r="J81" s="76"/>
      <c r="K81" s="76"/>
      <c r="L81" s="707" t="s">
        <v>350</v>
      </c>
      <c r="M81" s="780">
        <v>100</v>
      </c>
      <c r="N81" s="445">
        <v>100</v>
      </c>
      <c r="O81" s="445">
        <v>100</v>
      </c>
      <c r="P81" s="19"/>
      <c r="Q81" s="19"/>
      <c r="R81" s="19"/>
      <c r="S81" s="19"/>
      <c r="T81" s="19"/>
      <c r="U81" s="19"/>
      <c r="IF81" s="67"/>
      <c r="IG81" s="67"/>
    </row>
    <row r="82" spans="1:241" s="66" customFormat="1" ht="20.25" customHeight="1">
      <c r="A82" s="711"/>
      <c r="B82" s="768"/>
      <c r="C82" s="771"/>
      <c r="D82" s="774"/>
      <c r="E82" s="705"/>
      <c r="F82" s="273" t="s">
        <v>274</v>
      </c>
      <c r="G82" s="77">
        <v>20</v>
      </c>
      <c r="H82" s="77">
        <v>20</v>
      </c>
      <c r="I82" s="242">
        <v>20</v>
      </c>
      <c r="J82" s="76">
        <v>10</v>
      </c>
      <c r="K82" s="76">
        <v>10</v>
      </c>
      <c r="L82" s="708"/>
      <c r="M82" s="781"/>
      <c r="N82" s="445"/>
      <c r="O82" s="445"/>
      <c r="P82" s="19"/>
      <c r="Q82" s="19"/>
      <c r="R82" s="19"/>
      <c r="S82" s="19"/>
      <c r="T82" s="19"/>
      <c r="U82" s="19"/>
      <c r="IF82" s="67"/>
      <c r="IG82" s="67"/>
    </row>
    <row r="83" spans="1:241">
      <c r="A83" s="712"/>
      <c r="B83" s="769"/>
      <c r="C83" s="772"/>
      <c r="D83" s="775"/>
      <c r="E83" s="706"/>
      <c r="F83" s="232" t="s">
        <v>8</v>
      </c>
      <c r="G83" s="197">
        <f>SUM(G79:G82)</f>
        <v>50.5</v>
      </c>
      <c r="H83" s="197">
        <f>SUM(H79:H82)</f>
        <v>82.5</v>
      </c>
      <c r="I83" s="197">
        <f t="shared" ref="I83:K83" si="6">SUM(I79:I82)</f>
        <v>112.5</v>
      </c>
      <c r="J83" s="197">
        <f t="shared" si="6"/>
        <v>10</v>
      </c>
      <c r="K83" s="197">
        <f t="shared" si="6"/>
        <v>10</v>
      </c>
      <c r="L83" s="446"/>
      <c r="M83" s="446"/>
      <c r="N83" s="446"/>
      <c r="O83" s="446"/>
    </row>
    <row r="84" spans="1:241" ht="24" customHeight="1">
      <c r="A84" s="538" t="s">
        <v>10</v>
      </c>
      <c r="B84" s="539" t="s">
        <v>13</v>
      </c>
      <c r="C84" s="664" t="s">
        <v>14</v>
      </c>
      <c r="D84" s="665" t="s">
        <v>137</v>
      </c>
      <c r="E84" s="666" t="s">
        <v>309</v>
      </c>
      <c r="F84" s="274" t="s">
        <v>270</v>
      </c>
      <c r="G84" s="77"/>
      <c r="H84" s="304"/>
      <c r="I84" s="242">
        <v>700</v>
      </c>
      <c r="J84" s="63">
        <v>700.6</v>
      </c>
      <c r="K84" s="63">
        <v>2296.3000000000002</v>
      </c>
      <c r="L84" s="641" t="s">
        <v>330</v>
      </c>
      <c r="M84" s="709">
        <v>80</v>
      </c>
      <c r="N84" s="709">
        <v>100</v>
      </c>
      <c r="O84" s="709">
        <v>100</v>
      </c>
    </row>
    <row r="85" spans="1:241" ht="24.75" customHeight="1">
      <c r="A85" s="538"/>
      <c r="B85" s="539"/>
      <c r="C85" s="664"/>
      <c r="D85" s="665"/>
      <c r="E85" s="698"/>
      <c r="F85" s="307" t="s">
        <v>26</v>
      </c>
      <c r="G85" s="79">
        <v>278.3</v>
      </c>
      <c r="H85" s="75"/>
      <c r="I85" s="243"/>
      <c r="J85" s="63"/>
      <c r="K85" s="63"/>
      <c r="L85" s="641"/>
      <c r="M85" s="709"/>
      <c r="N85" s="709"/>
      <c r="O85" s="709"/>
    </row>
    <row r="86" spans="1:241" ht="28.5" customHeight="1">
      <c r="A86" s="538"/>
      <c r="B86" s="539"/>
      <c r="C86" s="664"/>
      <c r="D86" s="665"/>
      <c r="E86" s="698"/>
      <c r="F86" s="307" t="s">
        <v>272</v>
      </c>
      <c r="G86" s="79">
        <v>1627</v>
      </c>
      <c r="H86" s="75">
        <v>1674.2</v>
      </c>
      <c r="I86" s="243">
        <v>974.2</v>
      </c>
      <c r="J86" s="63"/>
      <c r="K86" s="63"/>
      <c r="L86" s="641"/>
      <c r="M86" s="709"/>
      <c r="N86" s="709"/>
      <c r="O86" s="709"/>
    </row>
    <row r="87" spans="1:241">
      <c r="A87" s="538"/>
      <c r="B87" s="539"/>
      <c r="C87" s="664"/>
      <c r="D87" s="665"/>
      <c r="E87" s="666"/>
      <c r="F87" s="232" t="s">
        <v>8</v>
      </c>
      <c r="G87" s="197">
        <f>SUM(G84:G86)</f>
        <v>1905.3</v>
      </c>
      <c r="H87" s="197">
        <f>SUM(H84:H86)</f>
        <v>1674.2</v>
      </c>
      <c r="I87" s="197">
        <f t="shared" ref="I87:K87" si="7">SUM(I84:I86)</f>
        <v>1674.2</v>
      </c>
      <c r="J87" s="197">
        <f t="shared" si="7"/>
        <v>700.6</v>
      </c>
      <c r="K87" s="197">
        <f t="shared" si="7"/>
        <v>2296.3000000000002</v>
      </c>
      <c r="L87" s="721"/>
      <c r="M87" s="722"/>
      <c r="N87" s="722"/>
      <c r="O87" s="723"/>
    </row>
    <row r="88" spans="1:241">
      <c r="A88" s="305" t="s">
        <v>10</v>
      </c>
      <c r="B88" s="306" t="s">
        <v>13</v>
      </c>
      <c r="C88" s="688" t="s">
        <v>15</v>
      </c>
      <c r="D88" s="689"/>
      <c r="E88" s="689"/>
      <c r="F88" s="690"/>
      <c r="G88" s="80">
        <f>SUM(G78,G83,G87)</f>
        <v>2015.8</v>
      </c>
      <c r="H88" s="80">
        <f>SUM(H78,H83,H87)</f>
        <v>1893.2</v>
      </c>
      <c r="I88" s="80">
        <f t="shared" ref="I88:K88" si="8">SUM(I78,I83,I87)</f>
        <v>1923.2</v>
      </c>
      <c r="J88" s="80">
        <f t="shared" si="8"/>
        <v>860.6</v>
      </c>
      <c r="K88" s="80">
        <f t="shared" si="8"/>
        <v>2456.3000000000002</v>
      </c>
      <c r="L88" s="691"/>
      <c r="M88" s="691"/>
      <c r="N88" s="691"/>
      <c r="O88" s="691"/>
    </row>
    <row r="89" spans="1:241">
      <c r="A89" s="305" t="s">
        <v>10</v>
      </c>
      <c r="B89" s="306" t="s">
        <v>17</v>
      </c>
      <c r="C89" s="692" t="s">
        <v>138</v>
      </c>
      <c r="D89" s="693"/>
      <c r="E89" s="693"/>
      <c r="F89" s="693"/>
      <c r="G89" s="693"/>
      <c r="H89" s="693"/>
      <c r="I89" s="693"/>
      <c r="J89" s="693"/>
      <c r="K89" s="693"/>
      <c r="L89" s="693"/>
      <c r="M89" s="693"/>
      <c r="N89" s="693"/>
      <c r="O89" s="694"/>
    </row>
    <row r="90" spans="1:241" ht="33" customHeight="1">
      <c r="A90" s="538" t="s">
        <v>10</v>
      </c>
      <c r="B90" s="539" t="s">
        <v>17</v>
      </c>
      <c r="C90" s="664" t="s">
        <v>10</v>
      </c>
      <c r="D90" s="624" t="s">
        <v>139</v>
      </c>
      <c r="E90" s="696" t="s">
        <v>28</v>
      </c>
      <c r="F90" s="275" t="s">
        <v>270</v>
      </c>
      <c r="G90" s="81"/>
      <c r="H90" s="81">
        <v>546</v>
      </c>
      <c r="I90" s="244">
        <v>36.1</v>
      </c>
      <c r="J90" s="122">
        <v>800</v>
      </c>
      <c r="K90" s="122">
        <v>800</v>
      </c>
      <c r="L90" s="656" t="s">
        <v>323</v>
      </c>
      <c r="M90" s="488" t="s">
        <v>140</v>
      </c>
      <c r="N90" s="488" t="s">
        <v>141</v>
      </c>
      <c r="O90" s="488" t="s">
        <v>141</v>
      </c>
    </row>
    <row r="91" spans="1:241" ht="25.5" customHeight="1">
      <c r="A91" s="538"/>
      <c r="B91" s="539"/>
      <c r="C91" s="664"/>
      <c r="D91" s="624"/>
      <c r="E91" s="696"/>
      <c r="F91" s="276" t="s">
        <v>26</v>
      </c>
      <c r="G91" s="82">
        <v>730</v>
      </c>
      <c r="H91" s="82"/>
      <c r="I91" s="245"/>
      <c r="J91" s="63"/>
      <c r="K91" s="63"/>
      <c r="L91" s="657"/>
      <c r="M91" s="489"/>
      <c r="N91" s="489"/>
      <c r="O91" s="489"/>
    </row>
    <row r="92" spans="1:241" ht="30" customHeight="1">
      <c r="A92" s="538"/>
      <c r="B92" s="539"/>
      <c r="C92" s="664"/>
      <c r="D92" s="624"/>
      <c r="E92" s="696"/>
      <c r="F92" s="276" t="s">
        <v>272</v>
      </c>
      <c r="G92" s="82"/>
      <c r="H92" s="82"/>
      <c r="I92" s="245"/>
      <c r="J92" s="63"/>
      <c r="K92" s="63"/>
      <c r="L92" s="658"/>
      <c r="M92" s="490"/>
      <c r="N92" s="490"/>
      <c r="O92" s="490"/>
    </row>
    <row r="93" spans="1:241" ht="24" customHeight="1">
      <c r="A93" s="538"/>
      <c r="B93" s="539"/>
      <c r="C93" s="664"/>
      <c r="D93" s="624"/>
      <c r="E93" s="696"/>
      <c r="F93" s="232" t="s">
        <v>8</v>
      </c>
      <c r="G93" s="197">
        <f>SUM(G90:G92)</f>
        <v>730</v>
      </c>
      <c r="H93" s="197">
        <f>SUM(H90:H92)</f>
        <v>546</v>
      </c>
      <c r="I93" s="197">
        <f t="shared" ref="I93:K93" si="9">SUM(I90:I92)</f>
        <v>36.1</v>
      </c>
      <c r="J93" s="197">
        <f t="shared" si="9"/>
        <v>800</v>
      </c>
      <c r="K93" s="197">
        <f t="shared" si="9"/>
        <v>800</v>
      </c>
      <c r="L93" s="697"/>
      <c r="M93" s="697"/>
      <c r="N93" s="697"/>
      <c r="O93" s="697"/>
    </row>
    <row r="94" spans="1:241" ht="29.25" customHeight="1">
      <c r="A94" s="538" t="s">
        <v>10</v>
      </c>
      <c r="B94" s="539" t="s">
        <v>17</v>
      </c>
      <c r="C94" s="664" t="s">
        <v>13</v>
      </c>
      <c r="D94" s="665" t="s">
        <v>142</v>
      </c>
      <c r="E94" s="685" t="s">
        <v>28</v>
      </c>
      <c r="F94" s="275" t="s">
        <v>270</v>
      </c>
      <c r="G94" s="83">
        <v>26</v>
      </c>
      <c r="H94" s="83"/>
      <c r="I94" s="246">
        <v>3.1</v>
      </c>
      <c r="J94" s="196">
        <v>40</v>
      </c>
      <c r="K94" s="196">
        <v>40</v>
      </c>
      <c r="L94" s="686" t="s">
        <v>347</v>
      </c>
      <c r="M94" s="488">
        <v>3</v>
      </c>
      <c r="N94" s="488">
        <v>4</v>
      </c>
      <c r="O94" s="488">
        <v>4</v>
      </c>
    </row>
    <row r="95" spans="1:241" ht="48" customHeight="1">
      <c r="A95" s="538"/>
      <c r="B95" s="539"/>
      <c r="C95" s="664"/>
      <c r="D95" s="665"/>
      <c r="E95" s="685"/>
      <c r="F95" s="267" t="s">
        <v>286</v>
      </c>
      <c r="G95" s="83">
        <v>95.7</v>
      </c>
      <c r="H95" s="83">
        <v>120</v>
      </c>
      <c r="I95" s="228">
        <v>120.3</v>
      </c>
      <c r="J95" s="84">
        <v>120</v>
      </c>
      <c r="K95" s="84">
        <v>120</v>
      </c>
      <c r="L95" s="686"/>
      <c r="M95" s="490"/>
      <c r="N95" s="687"/>
      <c r="O95" s="687"/>
      <c r="P95" s="404"/>
      <c r="Q95" s="405"/>
    </row>
    <row r="96" spans="1:241">
      <c r="A96" s="538"/>
      <c r="B96" s="539"/>
      <c r="C96" s="664"/>
      <c r="D96" s="665"/>
      <c r="E96" s="685"/>
      <c r="F96" s="232" t="s">
        <v>8</v>
      </c>
      <c r="G96" s="197">
        <f>SUM(G94:G95)</f>
        <v>121.7</v>
      </c>
      <c r="H96" s="197">
        <f>SUM(H94:H95)</f>
        <v>120</v>
      </c>
      <c r="I96" s="197">
        <f t="shared" ref="I96:K96" si="10">SUM(I94:I95)</f>
        <v>123.39999999999999</v>
      </c>
      <c r="J96" s="197">
        <f t="shared" si="10"/>
        <v>160</v>
      </c>
      <c r="K96" s="197">
        <f t="shared" si="10"/>
        <v>160</v>
      </c>
      <c r="L96" s="695"/>
      <c r="M96" s="695"/>
      <c r="N96" s="695"/>
      <c r="O96" s="695"/>
    </row>
    <row r="97" spans="1:241">
      <c r="A97" s="305" t="s">
        <v>10</v>
      </c>
      <c r="B97" s="306" t="s">
        <v>17</v>
      </c>
      <c r="C97" s="688" t="s">
        <v>15</v>
      </c>
      <c r="D97" s="689"/>
      <c r="E97" s="689"/>
      <c r="F97" s="690"/>
      <c r="G97" s="80">
        <f>SUM(G93,G96)</f>
        <v>851.7</v>
      </c>
      <c r="H97" s="80">
        <f>SUM(H93,H96)</f>
        <v>666</v>
      </c>
      <c r="I97" s="80">
        <f t="shared" ref="I97:K97" si="11">SUM(I93,I96)</f>
        <v>159.5</v>
      </c>
      <c r="J97" s="80">
        <f t="shared" si="11"/>
        <v>960</v>
      </c>
      <c r="K97" s="80">
        <f t="shared" si="11"/>
        <v>960</v>
      </c>
      <c r="L97" s="691"/>
      <c r="M97" s="691"/>
      <c r="N97" s="691"/>
      <c r="O97" s="691"/>
    </row>
    <row r="98" spans="1:241">
      <c r="A98" s="305" t="s">
        <v>10</v>
      </c>
      <c r="B98" s="306" t="s">
        <v>14</v>
      </c>
      <c r="C98" s="692" t="s">
        <v>143</v>
      </c>
      <c r="D98" s="693"/>
      <c r="E98" s="693"/>
      <c r="F98" s="693"/>
      <c r="G98" s="693"/>
      <c r="H98" s="693"/>
      <c r="I98" s="693"/>
      <c r="J98" s="693"/>
      <c r="K98" s="693"/>
      <c r="L98" s="693"/>
      <c r="M98" s="693"/>
      <c r="N98" s="693"/>
      <c r="O98" s="694"/>
    </row>
    <row r="99" spans="1:241" s="37" customFormat="1" ht="25.5" customHeight="1">
      <c r="A99" s="515" t="s">
        <v>10</v>
      </c>
      <c r="B99" s="677" t="s">
        <v>14</v>
      </c>
      <c r="C99" s="433" t="s">
        <v>10</v>
      </c>
      <c r="D99" s="414" t="s">
        <v>264</v>
      </c>
      <c r="E99" s="625" t="s">
        <v>310</v>
      </c>
      <c r="F99" s="277" t="s">
        <v>270</v>
      </c>
      <c r="G99" s="83"/>
      <c r="H99" s="83">
        <v>140</v>
      </c>
      <c r="I99" s="246">
        <v>380</v>
      </c>
      <c r="J99" s="84">
        <v>300</v>
      </c>
      <c r="K99" s="85"/>
      <c r="L99" s="636" t="s">
        <v>144</v>
      </c>
      <c r="M99" s="431"/>
      <c r="N99" s="431"/>
      <c r="O99" s="431"/>
      <c r="P99" s="19"/>
      <c r="Q99" s="19"/>
      <c r="R99" s="19"/>
      <c r="S99" s="19"/>
      <c r="T99" s="19"/>
      <c r="U99" s="19"/>
      <c r="IF99" s="86"/>
      <c r="IG99" s="86"/>
    </row>
    <row r="100" spans="1:241" s="37" customFormat="1" ht="24.75" customHeight="1">
      <c r="A100" s="516"/>
      <c r="B100" s="678"/>
      <c r="C100" s="434"/>
      <c r="D100" s="415"/>
      <c r="E100" s="680"/>
      <c r="F100" s="277" t="s">
        <v>26</v>
      </c>
      <c r="G100" s="83">
        <v>500</v>
      </c>
      <c r="H100" s="83">
        <v>860</v>
      </c>
      <c r="I100" s="246">
        <v>860</v>
      </c>
      <c r="J100" s="84"/>
      <c r="K100" s="85"/>
      <c r="L100" s="638"/>
      <c r="M100" s="432"/>
      <c r="N100" s="755"/>
      <c r="O100" s="432"/>
      <c r="P100" s="19"/>
      <c r="Q100" s="19"/>
      <c r="R100" s="19"/>
      <c r="S100" s="19"/>
      <c r="T100" s="19"/>
      <c r="U100" s="19"/>
      <c r="IF100" s="86"/>
      <c r="IG100" s="86"/>
    </row>
    <row r="101" spans="1:241" s="37" customFormat="1" ht="21.75" customHeight="1">
      <c r="A101" s="516"/>
      <c r="B101" s="678"/>
      <c r="C101" s="434"/>
      <c r="D101" s="415"/>
      <c r="E101" s="680"/>
      <c r="F101" s="277" t="s">
        <v>273</v>
      </c>
      <c r="G101" s="83">
        <v>2062</v>
      </c>
      <c r="H101" s="83">
        <v>3500</v>
      </c>
      <c r="I101" s="246">
        <v>3500</v>
      </c>
      <c r="J101" s="84"/>
      <c r="K101" s="87"/>
      <c r="L101" s="396" t="s">
        <v>149</v>
      </c>
      <c r="M101" s="356">
        <v>30</v>
      </c>
      <c r="N101" s="357"/>
      <c r="O101" s="358"/>
      <c r="P101" s="19"/>
      <c r="Q101" s="19"/>
      <c r="R101" s="19"/>
      <c r="S101" s="19"/>
      <c r="T101" s="19"/>
      <c r="U101" s="19"/>
      <c r="IF101" s="86"/>
      <c r="IG101" s="86"/>
    </row>
    <row r="102" spans="1:241" s="37" customFormat="1" ht="21.75" customHeight="1">
      <c r="A102" s="516"/>
      <c r="B102" s="678"/>
      <c r="C102" s="434"/>
      <c r="D102" s="415"/>
      <c r="E102" s="680"/>
      <c r="F102" s="277" t="s">
        <v>26</v>
      </c>
      <c r="G102" s="83"/>
      <c r="H102" s="83">
        <v>73.3</v>
      </c>
      <c r="I102" s="246">
        <v>73.3</v>
      </c>
      <c r="J102" s="84"/>
      <c r="K102" s="97"/>
      <c r="L102" s="397"/>
      <c r="M102" s="359"/>
      <c r="N102" s="360"/>
      <c r="O102" s="359"/>
      <c r="P102" s="19"/>
      <c r="Q102" s="19"/>
      <c r="R102" s="19"/>
      <c r="S102" s="19"/>
      <c r="T102" s="19"/>
      <c r="U102" s="19"/>
      <c r="IF102" s="86"/>
      <c r="IG102" s="86"/>
    </row>
    <row r="103" spans="1:241" s="37" customFormat="1" ht="31.5" customHeight="1">
      <c r="A103" s="516"/>
      <c r="B103" s="678"/>
      <c r="C103" s="434"/>
      <c r="D103" s="415"/>
      <c r="E103" s="680"/>
      <c r="F103" s="277" t="s">
        <v>285</v>
      </c>
      <c r="G103" s="83">
        <v>178</v>
      </c>
      <c r="H103" s="83">
        <v>300</v>
      </c>
      <c r="I103" s="246">
        <v>300</v>
      </c>
      <c r="J103" s="84"/>
      <c r="K103" s="87"/>
      <c r="L103" s="399" t="s">
        <v>346</v>
      </c>
      <c r="M103" s="361">
        <v>58895</v>
      </c>
      <c r="N103" s="224"/>
      <c r="O103" s="361"/>
      <c r="P103" s="19"/>
      <c r="Q103" s="19"/>
      <c r="R103" s="19"/>
      <c r="S103" s="19"/>
      <c r="T103" s="19"/>
      <c r="U103" s="19"/>
      <c r="IF103" s="86"/>
      <c r="IG103" s="86"/>
    </row>
    <row r="104" spans="1:241" s="37" customFormat="1" ht="18" customHeight="1">
      <c r="A104" s="517"/>
      <c r="B104" s="679"/>
      <c r="C104" s="435"/>
      <c r="D104" s="416"/>
      <c r="E104" s="681"/>
      <c r="F104" s="230" t="s">
        <v>8</v>
      </c>
      <c r="G104" s="231">
        <f>SUM(G99:G103)</f>
        <v>2740</v>
      </c>
      <c r="H104" s="231">
        <f>SUM(H99:H103)</f>
        <v>4873.3</v>
      </c>
      <c r="I104" s="231">
        <f t="shared" ref="I104:K104" si="12">SUM(I99:I103)</f>
        <v>5113.3</v>
      </c>
      <c r="J104" s="231">
        <f t="shared" si="12"/>
        <v>300</v>
      </c>
      <c r="K104" s="231">
        <f t="shared" si="12"/>
        <v>0</v>
      </c>
      <c r="L104" s="682"/>
      <c r="M104" s="683"/>
      <c r="N104" s="683"/>
      <c r="O104" s="684"/>
      <c r="P104" s="19"/>
      <c r="Q104" s="19"/>
      <c r="R104" s="19"/>
      <c r="S104" s="19"/>
      <c r="T104" s="19"/>
      <c r="U104" s="19"/>
      <c r="IF104" s="86"/>
      <c r="IG104" s="86"/>
    </row>
    <row r="105" spans="1:241" ht="31.5" hidden="1" customHeight="1">
      <c r="A105" s="538" t="s">
        <v>10</v>
      </c>
      <c r="B105" s="539" t="s">
        <v>14</v>
      </c>
      <c r="C105" s="664" t="s">
        <v>17</v>
      </c>
      <c r="D105" s="665" t="s">
        <v>145</v>
      </c>
      <c r="E105" s="666" t="s">
        <v>28</v>
      </c>
      <c r="F105" s="667" t="s">
        <v>12</v>
      </c>
      <c r="G105" s="669"/>
      <c r="H105" s="302"/>
      <c r="I105" s="669"/>
      <c r="J105" s="672"/>
      <c r="K105" s="672"/>
      <c r="L105" s="362" t="s">
        <v>146</v>
      </c>
      <c r="M105" s="363"/>
      <c r="N105" s="364"/>
      <c r="O105" s="363">
        <v>1</v>
      </c>
    </row>
    <row r="106" spans="1:241" ht="31.5" hidden="1" customHeight="1">
      <c r="A106" s="538"/>
      <c r="B106" s="539"/>
      <c r="C106" s="664"/>
      <c r="D106" s="665"/>
      <c r="E106" s="666"/>
      <c r="F106" s="668"/>
      <c r="G106" s="670"/>
      <c r="H106" s="303"/>
      <c r="I106" s="670"/>
      <c r="J106" s="673"/>
      <c r="K106" s="673"/>
      <c r="L106" s="362" t="s">
        <v>147</v>
      </c>
      <c r="M106" s="365"/>
      <c r="N106" s="364"/>
      <c r="O106" s="363"/>
    </row>
    <row r="107" spans="1:241" ht="18.75" hidden="1" customHeight="1">
      <c r="A107" s="538"/>
      <c r="B107" s="539"/>
      <c r="C107" s="664"/>
      <c r="D107" s="665"/>
      <c r="E107" s="666"/>
      <c r="F107" s="98" t="s">
        <v>8</v>
      </c>
      <c r="G107" s="90">
        <f>SUM(G105,G106)</f>
        <v>0</v>
      </c>
      <c r="H107" s="90"/>
      <c r="I107" s="90">
        <f>SUM(I105,I106)</f>
        <v>0</v>
      </c>
      <c r="J107" s="90">
        <f>SUM(J105,J106)</f>
        <v>0</v>
      </c>
      <c r="K107" s="90">
        <f>SUM(K105,K106)</f>
        <v>0</v>
      </c>
      <c r="L107" s="674"/>
      <c r="M107" s="675"/>
      <c r="N107" s="675"/>
      <c r="O107" s="675"/>
    </row>
    <row r="108" spans="1:241" ht="21.75" customHeight="1">
      <c r="A108" s="538" t="s">
        <v>10</v>
      </c>
      <c r="B108" s="539" t="s">
        <v>14</v>
      </c>
      <c r="C108" s="623" t="s">
        <v>11</v>
      </c>
      <c r="D108" s="665" t="s">
        <v>263</v>
      </c>
      <c r="E108" s="521" t="s">
        <v>311</v>
      </c>
      <c r="F108" s="278" t="s">
        <v>270</v>
      </c>
      <c r="G108" s="91"/>
      <c r="H108" s="91">
        <v>177.5</v>
      </c>
      <c r="I108" s="247">
        <v>107.5</v>
      </c>
      <c r="J108" s="93">
        <v>1200</v>
      </c>
      <c r="K108" s="92">
        <v>1200</v>
      </c>
      <c r="L108" s="676" t="s">
        <v>148</v>
      </c>
      <c r="M108" s="652"/>
      <c r="N108" s="652"/>
      <c r="O108" s="652">
        <v>29432</v>
      </c>
    </row>
    <row r="109" spans="1:241" ht="21.75" customHeight="1">
      <c r="A109" s="538"/>
      <c r="B109" s="539"/>
      <c r="C109" s="623"/>
      <c r="D109" s="665"/>
      <c r="E109" s="521"/>
      <c r="F109" s="278" t="s">
        <v>26</v>
      </c>
      <c r="G109" s="91">
        <v>47</v>
      </c>
      <c r="H109" s="91"/>
      <c r="I109" s="247"/>
      <c r="J109" s="93"/>
      <c r="K109" s="92"/>
      <c r="L109" s="671"/>
      <c r="M109" s="654"/>
      <c r="N109" s="654"/>
      <c r="O109" s="654"/>
    </row>
    <row r="110" spans="1:241" ht="19.5" customHeight="1">
      <c r="A110" s="538"/>
      <c r="B110" s="538"/>
      <c r="C110" s="623"/>
      <c r="D110" s="665"/>
      <c r="E110" s="521"/>
      <c r="F110" s="277" t="s">
        <v>285</v>
      </c>
      <c r="G110" s="94">
        <v>137.80000000000001</v>
      </c>
      <c r="H110" s="94">
        <v>70.599999999999994</v>
      </c>
      <c r="I110" s="248">
        <v>32.5</v>
      </c>
      <c r="J110" s="95">
        <v>164.3</v>
      </c>
      <c r="K110" s="96">
        <v>102.6</v>
      </c>
      <c r="L110" s="671" t="s">
        <v>149</v>
      </c>
      <c r="M110" s="653">
        <v>10</v>
      </c>
      <c r="N110" s="654">
        <v>40</v>
      </c>
      <c r="O110" s="654">
        <v>50</v>
      </c>
    </row>
    <row r="111" spans="1:241" ht="20.25" customHeight="1">
      <c r="A111" s="538"/>
      <c r="B111" s="538"/>
      <c r="C111" s="623"/>
      <c r="D111" s="665"/>
      <c r="E111" s="521"/>
      <c r="F111" s="277" t="s">
        <v>273</v>
      </c>
      <c r="G111" s="91">
        <v>1699.7</v>
      </c>
      <c r="H111" s="91">
        <v>800</v>
      </c>
      <c r="I111" s="247">
        <v>368</v>
      </c>
      <c r="J111" s="100">
        <v>1697.7</v>
      </c>
      <c r="K111" s="97">
        <v>1327.3</v>
      </c>
      <c r="L111" s="647"/>
      <c r="M111" s="654"/>
      <c r="N111" s="651"/>
      <c r="O111" s="651"/>
    </row>
    <row r="112" spans="1:241" ht="23.65" customHeight="1">
      <c r="A112" s="538"/>
      <c r="B112" s="538"/>
      <c r="C112" s="623"/>
      <c r="D112" s="665"/>
      <c r="E112" s="521"/>
      <c r="F112" s="232" t="s">
        <v>8</v>
      </c>
      <c r="G112" s="197">
        <f>SUM(G108:G111)</f>
        <v>1884.5</v>
      </c>
      <c r="H112" s="197">
        <f>SUM(H108:H111)</f>
        <v>1048.0999999999999</v>
      </c>
      <c r="I112" s="197">
        <f t="shared" ref="I112:K112" si="13">SUM(I108:I111)</f>
        <v>508</v>
      </c>
      <c r="J112" s="197">
        <f t="shared" si="13"/>
        <v>3062</v>
      </c>
      <c r="K112" s="197">
        <f t="shared" si="13"/>
        <v>2629.8999999999996</v>
      </c>
      <c r="L112" s="663"/>
      <c r="M112" s="663"/>
      <c r="N112" s="663"/>
      <c r="O112" s="663"/>
    </row>
    <row r="113" spans="1:15" ht="36" customHeight="1">
      <c r="A113" s="538" t="s">
        <v>10</v>
      </c>
      <c r="B113" s="539" t="s">
        <v>14</v>
      </c>
      <c r="C113" s="623" t="s">
        <v>35</v>
      </c>
      <c r="D113" s="624" t="s">
        <v>262</v>
      </c>
      <c r="E113" s="521" t="s">
        <v>312</v>
      </c>
      <c r="F113" s="277" t="s">
        <v>270</v>
      </c>
      <c r="G113" s="83">
        <v>73.5</v>
      </c>
      <c r="H113" s="83">
        <v>109.2</v>
      </c>
      <c r="I113" s="246">
        <v>66.7</v>
      </c>
      <c r="J113" s="85">
        <v>300</v>
      </c>
      <c r="K113" s="85">
        <v>700</v>
      </c>
      <c r="L113" s="366" t="s">
        <v>148</v>
      </c>
      <c r="M113" s="367"/>
      <c r="N113" s="368" t="s">
        <v>150</v>
      </c>
      <c r="O113" s="368"/>
    </row>
    <row r="114" spans="1:15" ht="24.75" customHeight="1">
      <c r="A114" s="538"/>
      <c r="B114" s="539"/>
      <c r="C114" s="623"/>
      <c r="D114" s="624"/>
      <c r="E114" s="521"/>
      <c r="F114" s="277" t="s">
        <v>285</v>
      </c>
      <c r="G114" s="83">
        <v>64</v>
      </c>
      <c r="H114" s="83">
        <v>84.9</v>
      </c>
      <c r="I114" s="246">
        <v>66.7</v>
      </c>
      <c r="J114" s="100"/>
      <c r="K114" s="100"/>
      <c r="L114" s="647" t="s">
        <v>149</v>
      </c>
      <c r="M114" s="652">
        <v>30</v>
      </c>
      <c r="N114" s="662"/>
      <c r="O114" s="662"/>
    </row>
    <row r="115" spans="1:15" ht="24.75" customHeight="1">
      <c r="A115" s="538"/>
      <c r="B115" s="538"/>
      <c r="C115" s="623"/>
      <c r="D115" s="624"/>
      <c r="E115" s="521"/>
      <c r="F115" s="277" t="s">
        <v>273</v>
      </c>
      <c r="G115" s="83">
        <v>800</v>
      </c>
      <c r="H115" s="83">
        <v>900</v>
      </c>
      <c r="I115" s="246">
        <v>766.6</v>
      </c>
      <c r="J115" s="101">
        <v>1055</v>
      </c>
      <c r="K115" s="101"/>
      <c r="L115" s="647"/>
      <c r="M115" s="654"/>
      <c r="N115" s="662"/>
      <c r="O115" s="662"/>
    </row>
    <row r="116" spans="1:15" ht="23.65" customHeight="1">
      <c r="A116" s="538"/>
      <c r="B116" s="538"/>
      <c r="C116" s="623"/>
      <c r="D116" s="624"/>
      <c r="E116" s="521"/>
      <c r="F116" s="232" t="s">
        <v>8</v>
      </c>
      <c r="G116" s="197">
        <f>SUM(G113:G115)</f>
        <v>937.5</v>
      </c>
      <c r="H116" s="197">
        <f>SUM(H113:H115)</f>
        <v>1094.0999999999999</v>
      </c>
      <c r="I116" s="197">
        <f t="shared" ref="I116:K116" si="14">SUM(I113:I115)</f>
        <v>900</v>
      </c>
      <c r="J116" s="197">
        <f t="shared" si="14"/>
        <v>1355</v>
      </c>
      <c r="K116" s="197">
        <f t="shared" si="14"/>
        <v>700</v>
      </c>
      <c r="L116" s="663"/>
      <c r="M116" s="663"/>
      <c r="N116" s="663"/>
      <c r="O116" s="663"/>
    </row>
    <row r="117" spans="1:15" ht="36.75" customHeight="1">
      <c r="A117" s="538" t="s">
        <v>10</v>
      </c>
      <c r="B117" s="539" t="s">
        <v>14</v>
      </c>
      <c r="C117" s="623" t="s">
        <v>28</v>
      </c>
      <c r="D117" s="624" t="s">
        <v>325</v>
      </c>
      <c r="E117" s="521" t="s">
        <v>313</v>
      </c>
      <c r="F117" s="277" t="s">
        <v>270</v>
      </c>
      <c r="G117" s="83">
        <v>50</v>
      </c>
      <c r="H117" s="83">
        <v>1300.2</v>
      </c>
      <c r="I117" s="228">
        <v>600.20000000000005</v>
      </c>
      <c r="J117" s="85">
        <v>1500</v>
      </c>
      <c r="K117" s="87">
        <v>619.5</v>
      </c>
      <c r="L117" s="656" t="s">
        <v>148</v>
      </c>
      <c r="M117" s="400"/>
      <c r="N117" s="659">
        <v>89660</v>
      </c>
      <c r="O117" s="659">
        <v>89600</v>
      </c>
    </row>
    <row r="118" spans="1:15" ht="18" customHeight="1">
      <c r="A118" s="538"/>
      <c r="B118" s="539"/>
      <c r="C118" s="623"/>
      <c r="D118" s="624"/>
      <c r="E118" s="521"/>
      <c r="F118" s="277" t="s">
        <v>272</v>
      </c>
      <c r="G118" s="83"/>
      <c r="H118" s="83"/>
      <c r="I118" s="246">
        <v>700</v>
      </c>
      <c r="J118" s="85"/>
      <c r="K118" s="87"/>
      <c r="L118" s="657"/>
      <c r="M118" s="401"/>
      <c r="N118" s="660"/>
      <c r="O118" s="660"/>
    </row>
    <row r="119" spans="1:15" ht="25.5" customHeight="1">
      <c r="A119" s="538"/>
      <c r="B119" s="539"/>
      <c r="C119" s="623"/>
      <c r="D119" s="624"/>
      <c r="E119" s="521"/>
      <c r="F119" s="277" t="s">
        <v>285</v>
      </c>
      <c r="G119" s="83">
        <v>131.9</v>
      </c>
      <c r="H119" s="83">
        <v>66</v>
      </c>
      <c r="I119" s="246">
        <v>66</v>
      </c>
      <c r="J119" s="85">
        <v>164.3</v>
      </c>
      <c r="K119" s="87">
        <v>52.7</v>
      </c>
      <c r="L119" s="657"/>
      <c r="M119" s="401"/>
      <c r="N119" s="660"/>
      <c r="O119" s="660"/>
    </row>
    <row r="120" spans="1:15" ht="47.25" customHeight="1">
      <c r="A120" s="538"/>
      <c r="B120" s="538"/>
      <c r="C120" s="623"/>
      <c r="D120" s="624"/>
      <c r="E120" s="521"/>
      <c r="F120" s="277" t="s">
        <v>273</v>
      </c>
      <c r="G120" s="83">
        <v>1622.1</v>
      </c>
      <c r="H120" s="83">
        <v>750</v>
      </c>
      <c r="I120" s="246">
        <v>750</v>
      </c>
      <c r="J120" s="117">
        <v>1626.8</v>
      </c>
      <c r="K120" s="102">
        <v>1047.2</v>
      </c>
      <c r="L120" s="658"/>
      <c r="M120" s="402"/>
      <c r="N120" s="661"/>
      <c r="O120" s="661"/>
    </row>
    <row r="121" spans="1:15" ht="26.25" customHeight="1">
      <c r="A121" s="538"/>
      <c r="B121" s="538"/>
      <c r="C121" s="623"/>
      <c r="D121" s="624"/>
      <c r="E121" s="521"/>
      <c r="F121" s="232" t="s">
        <v>8</v>
      </c>
      <c r="G121" s="197">
        <f>SUM(G117:G120)</f>
        <v>1804</v>
      </c>
      <c r="H121" s="197">
        <f>SUM(H117:H120)</f>
        <v>2116.1999999999998</v>
      </c>
      <c r="I121" s="197">
        <f t="shared" ref="I121:K121" si="15">SUM(I117:I120)</f>
        <v>2116.1999999999998</v>
      </c>
      <c r="J121" s="197">
        <f t="shared" si="15"/>
        <v>3291.1</v>
      </c>
      <c r="K121" s="197">
        <f t="shared" si="15"/>
        <v>1719.4</v>
      </c>
      <c r="L121" s="410"/>
      <c r="M121" s="409"/>
      <c r="N121" s="409"/>
      <c r="O121" s="410"/>
    </row>
    <row r="122" spans="1:15" ht="21" customHeight="1">
      <c r="A122" s="538" t="s">
        <v>10</v>
      </c>
      <c r="B122" s="539" t="s">
        <v>14</v>
      </c>
      <c r="C122" s="623" t="s">
        <v>48</v>
      </c>
      <c r="D122" s="624" t="s">
        <v>151</v>
      </c>
      <c r="E122" s="521" t="s">
        <v>311</v>
      </c>
      <c r="F122" s="277" t="s">
        <v>270</v>
      </c>
      <c r="G122" s="83"/>
      <c r="H122" s="83">
        <v>259.39999999999998</v>
      </c>
      <c r="I122" s="246">
        <v>90</v>
      </c>
      <c r="J122" s="87">
        <v>200</v>
      </c>
      <c r="K122" s="87"/>
      <c r="L122" s="648" t="s">
        <v>148</v>
      </c>
      <c r="M122" s="651">
        <v>9768</v>
      </c>
      <c r="N122" s="784"/>
      <c r="O122" s="784"/>
    </row>
    <row r="123" spans="1:15" ht="19.5" customHeight="1">
      <c r="A123" s="538"/>
      <c r="B123" s="539"/>
      <c r="C123" s="623"/>
      <c r="D123" s="624"/>
      <c r="E123" s="521"/>
      <c r="F123" s="277" t="s">
        <v>285</v>
      </c>
      <c r="G123" s="83"/>
      <c r="H123" s="83">
        <v>71.2</v>
      </c>
      <c r="I123" s="246">
        <v>0</v>
      </c>
      <c r="J123" s="87"/>
      <c r="K123" s="87"/>
      <c r="L123" s="649"/>
      <c r="M123" s="651"/>
      <c r="N123" s="785"/>
      <c r="O123" s="785"/>
    </row>
    <row r="124" spans="1:15" ht="22.5" customHeight="1">
      <c r="A124" s="538"/>
      <c r="B124" s="538"/>
      <c r="C124" s="623"/>
      <c r="D124" s="624"/>
      <c r="E124" s="521"/>
      <c r="F124" s="277" t="s">
        <v>273</v>
      </c>
      <c r="G124" s="83"/>
      <c r="H124" s="83">
        <v>807</v>
      </c>
      <c r="I124" s="246">
        <v>0</v>
      </c>
      <c r="J124" s="87"/>
      <c r="K124" s="87"/>
      <c r="L124" s="650"/>
      <c r="M124" s="651"/>
      <c r="N124" s="786"/>
      <c r="O124" s="786"/>
    </row>
    <row r="125" spans="1:15" ht="23.65" customHeight="1">
      <c r="A125" s="538"/>
      <c r="B125" s="538"/>
      <c r="C125" s="623"/>
      <c r="D125" s="624"/>
      <c r="E125" s="521"/>
      <c r="F125" s="232" t="s">
        <v>8</v>
      </c>
      <c r="G125" s="197">
        <f>SUM(G122:G124)</f>
        <v>0</v>
      </c>
      <c r="H125" s="197">
        <f>SUM(H122:H124)</f>
        <v>1137.5999999999999</v>
      </c>
      <c r="I125" s="197">
        <f>SUM(I122:I124)</f>
        <v>90</v>
      </c>
      <c r="J125" s="197">
        <f t="shared" ref="J125:K125" si="16">SUM(J122:J124)</f>
        <v>200</v>
      </c>
      <c r="K125" s="197">
        <f t="shared" si="16"/>
        <v>0</v>
      </c>
      <c r="L125" s="409"/>
      <c r="M125" s="446"/>
      <c r="N125" s="446"/>
      <c r="O125" s="409"/>
    </row>
    <row r="126" spans="1:15" ht="66" customHeight="1">
      <c r="A126" s="538" t="s">
        <v>10</v>
      </c>
      <c r="B126" s="539" t="s">
        <v>14</v>
      </c>
      <c r="C126" s="623" t="s">
        <v>42</v>
      </c>
      <c r="D126" s="624" t="s">
        <v>152</v>
      </c>
      <c r="E126" s="521" t="s">
        <v>311</v>
      </c>
      <c r="F126" s="277" t="s">
        <v>270</v>
      </c>
      <c r="G126" s="83">
        <v>50</v>
      </c>
      <c r="H126" s="83">
        <v>405</v>
      </c>
      <c r="I126" s="246">
        <v>135</v>
      </c>
      <c r="J126" s="103">
        <v>1716.2</v>
      </c>
      <c r="K126" s="97">
        <v>958.3</v>
      </c>
      <c r="L126" s="647" t="s">
        <v>345</v>
      </c>
      <c r="M126" s="652"/>
      <c r="N126" s="655"/>
      <c r="O126" s="655">
        <v>192136</v>
      </c>
    </row>
    <row r="127" spans="1:15" ht="52.5" customHeight="1">
      <c r="A127" s="538"/>
      <c r="B127" s="539"/>
      <c r="C127" s="623"/>
      <c r="D127" s="624"/>
      <c r="E127" s="521"/>
      <c r="F127" s="277" t="s">
        <v>26</v>
      </c>
      <c r="G127" s="83"/>
      <c r="H127" s="83"/>
      <c r="I127" s="246"/>
      <c r="J127" s="103"/>
      <c r="K127" s="97"/>
      <c r="L127" s="647"/>
      <c r="M127" s="653"/>
      <c r="N127" s="655"/>
      <c r="O127" s="655"/>
    </row>
    <row r="128" spans="1:15" ht="55.5" customHeight="1">
      <c r="A128" s="538"/>
      <c r="B128" s="539"/>
      <c r="C128" s="623"/>
      <c r="D128" s="624"/>
      <c r="E128" s="521"/>
      <c r="F128" s="277" t="s">
        <v>285</v>
      </c>
      <c r="G128" s="83">
        <v>142.19999999999999</v>
      </c>
      <c r="H128" s="83">
        <v>57.6</v>
      </c>
      <c r="I128" s="246">
        <v>37</v>
      </c>
      <c r="J128" s="103">
        <v>86.6</v>
      </c>
      <c r="K128" s="97">
        <v>90.6</v>
      </c>
      <c r="L128" s="647"/>
      <c r="M128" s="653"/>
      <c r="N128" s="655"/>
      <c r="O128" s="655"/>
    </row>
    <row r="129" spans="1:239" ht="73.5" customHeight="1">
      <c r="A129" s="538"/>
      <c r="B129" s="538"/>
      <c r="C129" s="623"/>
      <c r="D129" s="624"/>
      <c r="E129" s="521"/>
      <c r="F129" s="277" t="s">
        <v>273</v>
      </c>
      <c r="G129" s="83">
        <v>1753.6</v>
      </c>
      <c r="H129" s="83">
        <v>700</v>
      </c>
      <c r="I129" s="246">
        <v>424</v>
      </c>
      <c r="J129" s="103">
        <v>982.5</v>
      </c>
      <c r="K129" s="200">
        <v>978.5</v>
      </c>
      <c r="L129" s="647"/>
      <c r="M129" s="654"/>
      <c r="N129" s="655"/>
      <c r="O129" s="655"/>
    </row>
    <row r="130" spans="1:239" ht="23.65" customHeight="1">
      <c r="A130" s="538"/>
      <c r="B130" s="538"/>
      <c r="C130" s="623"/>
      <c r="D130" s="624"/>
      <c r="E130" s="521"/>
      <c r="F130" s="232" t="s">
        <v>8</v>
      </c>
      <c r="G130" s="197">
        <f>SUM(G126:G129)</f>
        <v>1945.8</v>
      </c>
      <c r="H130" s="197">
        <f>SUM(H126:H129)</f>
        <v>1162.5999999999999</v>
      </c>
      <c r="I130" s="197">
        <f t="shared" ref="I130:K130" si="17">SUM(I126:I129)</f>
        <v>596</v>
      </c>
      <c r="J130" s="197">
        <f t="shared" si="17"/>
        <v>2785.3</v>
      </c>
      <c r="K130" s="197">
        <f t="shared" si="17"/>
        <v>2027.3999999999999</v>
      </c>
      <c r="L130" s="446"/>
      <c r="M130" s="446"/>
      <c r="N130" s="446"/>
      <c r="O130" s="446"/>
    </row>
    <row r="131" spans="1:239" s="105" customFormat="1" ht="30.75" customHeight="1">
      <c r="A131" s="538" t="s">
        <v>10</v>
      </c>
      <c r="B131" s="539" t="s">
        <v>14</v>
      </c>
      <c r="C131" s="623" t="s">
        <v>43</v>
      </c>
      <c r="D131" s="624" t="s">
        <v>326</v>
      </c>
      <c r="E131" s="521" t="s">
        <v>314</v>
      </c>
      <c r="F131" s="277" t="s">
        <v>270</v>
      </c>
      <c r="G131" s="97"/>
      <c r="H131" s="97">
        <v>45.5</v>
      </c>
      <c r="I131" s="249">
        <v>17.7</v>
      </c>
      <c r="J131" s="103">
        <v>753.7</v>
      </c>
      <c r="K131" s="103"/>
      <c r="L131" s="641" t="s">
        <v>148</v>
      </c>
      <c r="M131" s="642"/>
      <c r="N131" s="645">
        <v>18280</v>
      </c>
      <c r="O131" s="645"/>
      <c r="P131" s="19"/>
      <c r="Q131" s="19"/>
      <c r="R131" s="19"/>
      <c r="S131" s="19"/>
      <c r="T131" s="19"/>
      <c r="U131" s="19"/>
      <c r="V131" s="104"/>
      <c r="W131" s="104"/>
      <c r="X131" s="104"/>
      <c r="Y131" s="104"/>
      <c r="Z131" s="104"/>
      <c r="AA131" s="104"/>
      <c r="AB131" s="104"/>
      <c r="AC131" s="104"/>
      <c r="AD131" s="104"/>
      <c r="AE131" s="104"/>
      <c r="AF131" s="104"/>
      <c r="AG131" s="104"/>
      <c r="AH131" s="104"/>
      <c r="AI131" s="104"/>
      <c r="AJ131" s="104"/>
      <c r="AK131" s="104"/>
      <c r="AL131" s="104"/>
      <c r="AM131" s="104"/>
      <c r="AN131" s="104"/>
      <c r="AO131" s="104"/>
      <c r="AP131" s="104"/>
      <c r="AQ131" s="104"/>
      <c r="AR131" s="104"/>
      <c r="AS131" s="104"/>
      <c r="AT131" s="104"/>
      <c r="AU131" s="104"/>
      <c r="AV131" s="104"/>
      <c r="AW131" s="104"/>
      <c r="AX131" s="104"/>
      <c r="AY131" s="104"/>
      <c r="AZ131" s="104"/>
      <c r="BA131" s="104"/>
      <c r="BB131" s="104"/>
      <c r="BC131" s="104"/>
      <c r="BD131" s="104"/>
      <c r="BE131" s="104"/>
      <c r="BF131" s="104"/>
      <c r="BG131" s="104"/>
      <c r="BH131" s="104"/>
      <c r="BI131" s="104"/>
      <c r="BJ131" s="104"/>
      <c r="BK131" s="104"/>
      <c r="BL131" s="104"/>
      <c r="BM131" s="104"/>
      <c r="BN131" s="104"/>
      <c r="BO131" s="104"/>
      <c r="BP131" s="104"/>
      <c r="BQ131" s="104"/>
      <c r="BR131" s="104"/>
      <c r="BS131" s="104"/>
      <c r="BT131" s="104"/>
      <c r="BU131" s="104"/>
      <c r="BV131" s="104"/>
      <c r="BW131" s="104"/>
      <c r="BX131" s="104"/>
      <c r="BY131" s="104"/>
      <c r="BZ131" s="104"/>
      <c r="CA131" s="104"/>
      <c r="CB131" s="104"/>
      <c r="CC131" s="104"/>
      <c r="CD131" s="104"/>
      <c r="CE131" s="104"/>
      <c r="CF131" s="104"/>
      <c r="CG131" s="104"/>
      <c r="CH131" s="104"/>
      <c r="CI131" s="104"/>
      <c r="CJ131" s="104"/>
      <c r="CK131" s="104"/>
      <c r="CL131" s="104"/>
      <c r="CM131" s="104"/>
      <c r="CN131" s="104"/>
      <c r="CO131" s="104"/>
      <c r="CP131" s="104"/>
      <c r="CQ131" s="104"/>
      <c r="CR131" s="104"/>
      <c r="CS131" s="104"/>
      <c r="CT131" s="104"/>
      <c r="CU131" s="104"/>
      <c r="CV131" s="104"/>
      <c r="CW131" s="104"/>
      <c r="CX131" s="104"/>
      <c r="CY131" s="104"/>
      <c r="CZ131" s="104"/>
      <c r="DA131" s="104"/>
      <c r="DB131" s="104"/>
      <c r="DC131" s="104"/>
      <c r="DD131" s="104"/>
      <c r="DE131" s="104"/>
      <c r="DF131" s="104"/>
      <c r="DG131" s="104"/>
      <c r="DH131" s="104"/>
      <c r="DI131" s="104"/>
      <c r="DJ131" s="104"/>
      <c r="DK131" s="104"/>
      <c r="DL131" s="104"/>
      <c r="DM131" s="104"/>
      <c r="DN131" s="104"/>
      <c r="DO131" s="104"/>
      <c r="DP131" s="104"/>
      <c r="DQ131" s="104"/>
      <c r="DR131" s="104"/>
      <c r="DS131" s="104"/>
      <c r="DT131" s="104"/>
      <c r="DU131" s="104"/>
      <c r="DV131" s="104"/>
      <c r="DW131" s="104"/>
      <c r="DX131" s="104"/>
      <c r="DY131" s="104"/>
      <c r="DZ131" s="104"/>
      <c r="EA131" s="104"/>
      <c r="EB131" s="104"/>
      <c r="EC131" s="104"/>
      <c r="ED131" s="104"/>
      <c r="EE131" s="104"/>
      <c r="EF131" s="104"/>
      <c r="EG131" s="104"/>
      <c r="EH131" s="104"/>
      <c r="EI131" s="104"/>
      <c r="EJ131" s="104"/>
      <c r="EK131" s="104"/>
      <c r="EL131" s="104"/>
      <c r="EM131" s="104"/>
      <c r="EN131" s="104"/>
      <c r="EO131" s="104"/>
      <c r="EP131" s="104"/>
      <c r="EQ131" s="104"/>
      <c r="ER131" s="104"/>
      <c r="ES131" s="104"/>
      <c r="ET131" s="104"/>
      <c r="EU131" s="104"/>
      <c r="EV131" s="104"/>
      <c r="EW131" s="104"/>
      <c r="EX131" s="104"/>
      <c r="EY131" s="104"/>
      <c r="EZ131" s="104"/>
      <c r="FA131" s="104"/>
      <c r="FB131" s="104"/>
      <c r="FC131" s="104"/>
      <c r="FD131" s="104"/>
      <c r="FE131" s="104"/>
      <c r="FF131" s="104"/>
      <c r="FG131" s="104"/>
      <c r="FH131" s="104"/>
      <c r="FI131" s="104"/>
      <c r="FJ131" s="104"/>
      <c r="FK131" s="104"/>
      <c r="FL131" s="104"/>
      <c r="FM131" s="104"/>
      <c r="FN131" s="104"/>
      <c r="FO131" s="104"/>
      <c r="FP131" s="104"/>
      <c r="FQ131" s="104"/>
      <c r="FR131" s="104"/>
      <c r="FS131" s="104"/>
      <c r="FT131" s="104"/>
      <c r="FU131" s="104"/>
      <c r="FV131" s="104"/>
      <c r="FW131" s="104"/>
      <c r="FX131" s="104"/>
      <c r="FY131" s="104"/>
      <c r="FZ131" s="104"/>
      <c r="GA131" s="104"/>
      <c r="GB131" s="104"/>
      <c r="GC131" s="104"/>
      <c r="GD131" s="104"/>
      <c r="GE131" s="104"/>
      <c r="GF131" s="104"/>
      <c r="GG131" s="104"/>
      <c r="GH131" s="104"/>
      <c r="GI131" s="104"/>
      <c r="GJ131" s="104"/>
      <c r="GK131" s="104"/>
      <c r="GL131" s="104"/>
      <c r="GM131" s="104"/>
      <c r="GN131" s="104"/>
      <c r="GO131" s="104"/>
      <c r="GP131" s="104"/>
      <c r="GQ131" s="104"/>
      <c r="GR131" s="104"/>
      <c r="GS131" s="104"/>
      <c r="GT131" s="104"/>
      <c r="GU131" s="104"/>
      <c r="GV131" s="104"/>
      <c r="GW131" s="104"/>
      <c r="GX131" s="104"/>
      <c r="GY131" s="104"/>
      <c r="GZ131" s="104"/>
      <c r="HA131" s="104"/>
      <c r="HB131" s="104"/>
      <c r="HC131" s="104"/>
      <c r="HD131" s="104"/>
      <c r="HE131" s="104"/>
      <c r="HF131" s="104"/>
      <c r="HG131" s="104"/>
      <c r="HH131" s="104"/>
      <c r="HI131" s="104"/>
      <c r="HJ131" s="104"/>
      <c r="HK131" s="104"/>
      <c r="HL131" s="104"/>
      <c r="HM131" s="104"/>
      <c r="HN131" s="104"/>
      <c r="HO131" s="104"/>
      <c r="HP131" s="104"/>
      <c r="HQ131" s="104"/>
      <c r="HR131" s="104"/>
      <c r="HS131" s="104"/>
      <c r="HT131" s="104"/>
      <c r="HU131" s="104"/>
      <c r="HV131" s="104"/>
      <c r="HW131" s="104"/>
      <c r="HX131" s="104"/>
      <c r="HY131" s="104"/>
      <c r="HZ131" s="104"/>
      <c r="IA131" s="104"/>
      <c r="IB131" s="104"/>
      <c r="IC131" s="104"/>
      <c r="ID131" s="104"/>
      <c r="IE131" s="104"/>
    </row>
    <row r="132" spans="1:239" s="105" customFormat="1" ht="21.75" customHeight="1">
      <c r="A132" s="538"/>
      <c r="B132" s="539"/>
      <c r="C132" s="623"/>
      <c r="D132" s="624"/>
      <c r="E132" s="521"/>
      <c r="F132" s="277" t="s">
        <v>285</v>
      </c>
      <c r="G132" s="97"/>
      <c r="H132" s="97">
        <v>15</v>
      </c>
      <c r="I132" s="249">
        <v>3.5</v>
      </c>
      <c r="J132" s="103"/>
      <c r="K132" s="103"/>
      <c r="L132" s="641"/>
      <c r="M132" s="643"/>
      <c r="N132" s="645"/>
      <c r="O132" s="645"/>
      <c r="P132" s="19"/>
      <c r="Q132" s="19"/>
      <c r="R132" s="19"/>
      <c r="S132" s="19"/>
      <c r="T132" s="19"/>
      <c r="U132" s="19"/>
      <c r="V132" s="104"/>
      <c r="W132" s="104"/>
      <c r="X132" s="104"/>
      <c r="Y132" s="104"/>
      <c r="Z132" s="104"/>
      <c r="AA132" s="104"/>
      <c r="AB132" s="104"/>
      <c r="AC132" s="104"/>
      <c r="AD132" s="104"/>
      <c r="AE132" s="104"/>
      <c r="AF132" s="104"/>
      <c r="AG132" s="104"/>
      <c r="AH132" s="104"/>
      <c r="AI132" s="104"/>
      <c r="AJ132" s="104"/>
      <c r="AK132" s="104"/>
      <c r="AL132" s="104"/>
      <c r="AM132" s="104"/>
      <c r="AN132" s="104"/>
      <c r="AO132" s="104"/>
      <c r="AP132" s="104"/>
      <c r="AQ132" s="104"/>
      <c r="AR132" s="104"/>
      <c r="AS132" s="104"/>
      <c r="AT132" s="104"/>
      <c r="AU132" s="104"/>
      <c r="AV132" s="104"/>
      <c r="AW132" s="104"/>
      <c r="AX132" s="104"/>
      <c r="AY132" s="104"/>
      <c r="AZ132" s="104"/>
      <c r="BA132" s="104"/>
      <c r="BB132" s="104"/>
      <c r="BC132" s="104"/>
      <c r="BD132" s="104"/>
      <c r="BE132" s="104"/>
      <c r="BF132" s="104"/>
      <c r="BG132" s="104"/>
      <c r="BH132" s="104"/>
      <c r="BI132" s="104"/>
      <c r="BJ132" s="104"/>
      <c r="BK132" s="104"/>
      <c r="BL132" s="104"/>
      <c r="BM132" s="104"/>
      <c r="BN132" s="104"/>
      <c r="BO132" s="104"/>
      <c r="BP132" s="104"/>
      <c r="BQ132" s="104"/>
      <c r="BR132" s="104"/>
      <c r="BS132" s="104"/>
      <c r="BT132" s="104"/>
      <c r="BU132" s="104"/>
      <c r="BV132" s="104"/>
      <c r="BW132" s="104"/>
      <c r="BX132" s="104"/>
      <c r="BY132" s="104"/>
      <c r="BZ132" s="104"/>
      <c r="CA132" s="104"/>
      <c r="CB132" s="104"/>
      <c r="CC132" s="104"/>
      <c r="CD132" s="104"/>
      <c r="CE132" s="104"/>
      <c r="CF132" s="104"/>
      <c r="CG132" s="104"/>
      <c r="CH132" s="104"/>
      <c r="CI132" s="104"/>
      <c r="CJ132" s="104"/>
      <c r="CK132" s="104"/>
      <c r="CL132" s="104"/>
      <c r="CM132" s="104"/>
      <c r="CN132" s="104"/>
      <c r="CO132" s="104"/>
      <c r="CP132" s="104"/>
      <c r="CQ132" s="104"/>
      <c r="CR132" s="104"/>
      <c r="CS132" s="104"/>
      <c r="CT132" s="104"/>
      <c r="CU132" s="104"/>
      <c r="CV132" s="104"/>
      <c r="CW132" s="104"/>
      <c r="CX132" s="104"/>
      <c r="CY132" s="104"/>
      <c r="CZ132" s="104"/>
      <c r="DA132" s="104"/>
      <c r="DB132" s="104"/>
      <c r="DC132" s="104"/>
      <c r="DD132" s="104"/>
      <c r="DE132" s="104"/>
      <c r="DF132" s="104"/>
      <c r="DG132" s="104"/>
      <c r="DH132" s="104"/>
      <c r="DI132" s="104"/>
      <c r="DJ132" s="104"/>
      <c r="DK132" s="104"/>
      <c r="DL132" s="104"/>
      <c r="DM132" s="104"/>
      <c r="DN132" s="104"/>
      <c r="DO132" s="104"/>
      <c r="DP132" s="104"/>
      <c r="DQ132" s="104"/>
      <c r="DR132" s="104"/>
      <c r="DS132" s="104"/>
      <c r="DT132" s="104"/>
      <c r="DU132" s="104"/>
      <c r="DV132" s="104"/>
      <c r="DW132" s="104"/>
      <c r="DX132" s="104"/>
      <c r="DY132" s="104"/>
      <c r="DZ132" s="104"/>
      <c r="EA132" s="104"/>
      <c r="EB132" s="104"/>
      <c r="EC132" s="104"/>
      <c r="ED132" s="104"/>
      <c r="EE132" s="104"/>
      <c r="EF132" s="104"/>
      <c r="EG132" s="104"/>
      <c r="EH132" s="104"/>
      <c r="EI132" s="104"/>
      <c r="EJ132" s="104"/>
      <c r="EK132" s="104"/>
      <c r="EL132" s="104"/>
      <c r="EM132" s="104"/>
      <c r="EN132" s="104"/>
      <c r="EO132" s="104"/>
      <c r="EP132" s="104"/>
      <c r="EQ132" s="104"/>
      <c r="ER132" s="104"/>
      <c r="ES132" s="104"/>
      <c r="ET132" s="104"/>
      <c r="EU132" s="104"/>
      <c r="EV132" s="104"/>
      <c r="EW132" s="104"/>
      <c r="EX132" s="104"/>
      <c r="EY132" s="104"/>
      <c r="EZ132" s="104"/>
      <c r="FA132" s="104"/>
      <c r="FB132" s="104"/>
      <c r="FC132" s="104"/>
      <c r="FD132" s="104"/>
      <c r="FE132" s="104"/>
      <c r="FF132" s="104"/>
      <c r="FG132" s="104"/>
      <c r="FH132" s="104"/>
      <c r="FI132" s="104"/>
      <c r="FJ132" s="104"/>
      <c r="FK132" s="104"/>
      <c r="FL132" s="104"/>
      <c r="FM132" s="104"/>
      <c r="FN132" s="104"/>
      <c r="FO132" s="104"/>
      <c r="FP132" s="104"/>
      <c r="FQ132" s="104"/>
      <c r="FR132" s="104"/>
      <c r="FS132" s="104"/>
      <c r="FT132" s="104"/>
      <c r="FU132" s="104"/>
      <c r="FV132" s="104"/>
      <c r="FW132" s="104"/>
      <c r="FX132" s="104"/>
      <c r="FY132" s="104"/>
      <c r="FZ132" s="104"/>
      <c r="GA132" s="104"/>
      <c r="GB132" s="104"/>
      <c r="GC132" s="104"/>
      <c r="GD132" s="104"/>
      <c r="GE132" s="104"/>
      <c r="GF132" s="104"/>
      <c r="GG132" s="104"/>
      <c r="GH132" s="104"/>
      <c r="GI132" s="104"/>
      <c r="GJ132" s="104"/>
      <c r="GK132" s="104"/>
      <c r="GL132" s="104"/>
      <c r="GM132" s="104"/>
      <c r="GN132" s="104"/>
      <c r="GO132" s="104"/>
      <c r="GP132" s="104"/>
      <c r="GQ132" s="104"/>
      <c r="GR132" s="104"/>
      <c r="GS132" s="104"/>
      <c r="GT132" s="104"/>
      <c r="GU132" s="104"/>
      <c r="GV132" s="104"/>
      <c r="GW132" s="104"/>
      <c r="GX132" s="104"/>
      <c r="GY132" s="104"/>
      <c r="GZ132" s="104"/>
      <c r="HA132" s="104"/>
      <c r="HB132" s="104"/>
      <c r="HC132" s="104"/>
      <c r="HD132" s="104"/>
      <c r="HE132" s="104"/>
      <c r="HF132" s="104"/>
      <c r="HG132" s="104"/>
      <c r="HH132" s="104"/>
      <c r="HI132" s="104"/>
      <c r="HJ132" s="104"/>
      <c r="HK132" s="104"/>
      <c r="HL132" s="104"/>
      <c r="HM132" s="104"/>
      <c r="HN132" s="104"/>
      <c r="HO132" s="104"/>
      <c r="HP132" s="104"/>
      <c r="HQ132" s="104"/>
      <c r="HR132" s="104"/>
      <c r="HS132" s="104"/>
      <c r="HT132" s="104"/>
      <c r="HU132" s="104"/>
      <c r="HV132" s="104"/>
      <c r="HW132" s="104"/>
      <c r="HX132" s="104"/>
      <c r="HY132" s="104"/>
      <c r="HZ132" s="104"/>
      <c r="IA132" s="104"/>
      <c r="IB132" s="104"/>
      <c r="IC132" s="104"/>
      <c r="ID132" s="104"/>
      <c r="IE132" s="104"/>
    </row>
    <row r="133" spans="1:239" s="105" customFormat="1" ht="25.5" customHeight="1">
      <c r="A133" s="538"/>
      <c r="B133" s="538"/>
      <c r="C133" s="623"/>
      <c r="D133" s="624"/>
      <c r="E133" s="521"/>
      <c r="F133" s="277" t="s">
        <v>273</v>
      </c>
      <c r="G133" s="97"/>
      <c r="H133" s="97">
        <v>200</v>
      </c>
      <c r="I133" s="249">
        <v>39.799999999999997</v>
      </c>
      <c r="J133" s="103">
        <v>1814.3</v>
      </c>
      <c r="K133" s="103"/>
      <c r="L133" s="641"/>
      <c r="M133" s="644"/>
      <c r="N133" s="645"/>
      <c r="O133" s="645"/>
      <c r="P133" s="19"/>
      <c r="Q133" s="19"/>
      <c r="R133" s="19"/>
      <c r="S133" s="19"/>
      <c r="T133" s="19"/>
      <c r="U133" s="19"/>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104"/>
      <c r="AS133" s="104"/>
      <c r="AT133" s="104"/>
      <c r="AU133" s="104"/>
      <c r="AV133" s="104"/>
      <c r="AW133" s="104"/>
      <c r="AX133" s="104"/>
      <c r="AY133" s="104"/>
      <c r="AZ133" s="104"/>
      <c r="BA133" s="104"/>
      <c r="BB133" s="104"/>
      <c r="BC133" s="104"/>
      <c r="BD133" s="104"/>
      <c r="BE133" s="104"/>
      <c r="BF133" s="104"/>
      <c r="BG133" s="104"/>
      <c r="BH133" s="104"/>
      <c r="BI133" s="104"/>
      <c r="BJ133" s="104"/>
      <c r="BK133" s="104"/>
      <c r="BL133" s="104"/>
      <c r="BM133" s="104"/>
      <c r="BN133" s="104"/>
      <c r="BO133" s="104"/>
      <c r="BP133" s="104"/>
      <c r="BQ133" s="104"/>
      <c r="BR133" s="104"/>
      <c r="BS133" s="104"/>
      <c r="BT133" s="104"/>
      <c r="BU133" s="104"/>
      <c r="BV133" s="104"/>
      <c r="BW133" s="104"/>
      <c r="BX133" s="104"/>
      <c r="BY133" s="104"/>
      <c r="BZ133" s="104"/>
      <c r="CA133" s="104"/>
      <c r="CB133" s="104"/>
      <c r="CC133" s="104"/>
      <c r="CD133" s="104"/>
      <c r="CE133" s="104"/>
      <c r="CF133" s="104"/>
      <c r="CG133" s="104"/>
      <c r="CH133" s="104"/>
      <c r="CI133" s="104"/>
      <c r="CJ133" s="104"/>
      <c r="CK133" s="104"/>
      <c r="CL133" s="104"/>
      <c r="CM133" s="104"/>
      <c r="CN133" s="104"/>
      <c r="CO133" s="104"/>
      <c r="CP133" s="104"/>
      <c r="CQ133" s="104"/>
      <c r="CR133" s="104"/>
      <c r="CS133" s="104"/>
      <c r="CT133" s="104"/>
      <c r="CU133" s="104"/>
      <c r="CV133" s="104"/>
      <c r="CW133" s="104"/>
      <c r="CX133" s="104"/>
      <c r="CY133" s="104"/>
      <c r="CZ133" s="104"/>
      <c r="DA133" s="104"/>
      <c r="DB133" s="104"/>
      <c r="DC133" s="104"/>
      <c r="DD133" s="104"/>
      <c r="DE133" s="104"/>
      <c r="DF133" s="104"/>
      <c r="DG133" s="104"/>
      <c r="DH133" s="104"/>
      <c r="DI133" s="104"/>
      <c r="DJ133" s="104"/>
      <c r="DK133" s="104"/>
      <c r="DL133" s="104"/>
      <c r="DM133" s="104"/>
      <c r="DN133" s="104"/>
      <c r="DO133" s="104"/>
      <c r="DP133" s="104"/>
      <c r="DQ133" s="104"/>
      <c r="DR133" s="104"/>
      <c r="DS133" s="104"/>
      <c r="DT133" s="104"/>
      <c r="DU133" s="104"/>
      <c r="DV133" s="104"/>
      <c r="DW133" s="104"/>
      <c r="DX133" s="104"/>
      <c r="DY133" s="104"/>
      <c r="DZ133" s="104"/>
      <c r="EA133" s="104"/>
      <c r="EB133" s="104"/>
      <c r="EC133" s="104"/>
      <c r="ED133" s="104"/>
      <c r="EE133" s="104"/>
      <c r="EF133" s="104"/>
      <c r="EG133" s="104"/>
      <c r="EH133" s="104"/>
      <c r="EI133" s="104"/>
      <c r="EJ133" s="104"/>
      <c r="EK133" s="104"/>
      <c r="EL133" s="104"/>
      <c r="EM133" s="104"/>
      <c r="EN133" s="104"/>
      <c r="EO133" s="104"/>
      <c r="EP133" s="104"/>
      <c r="EQ133" s="104"/>
      <c r="ER133" s="104"/>
      <c r="ES133" s="104"/>
      <c r="ET133" s="104"/>
      <c r="EU133" s="104"/>
      <c r="EV133" s="104"/>
      <c r="EW133" s="104"/>
      <c r="EX133" s="104"/>
      <c r="EY133" s="104"/>
      <c r="EZ133" s="104"/>
      <c r="FA133" s="104"/>
      <c r="FB133" s="104"/>
      <c r="FC133" s="104"/>
      <c r="FD133" s="104"/>
      <c r="FE133" s="104"/>
      <c r="FF133" s="104"/>
      <c r="FG133" s="104"/>
      <c r="FH133" s="104"/>
      <c r="FI133" s="104"/>
      <c r="FJ133" s="104"/>
      <c r="FK133" s="104"/>
      <c r="FL133" s="104"/>
      <c r="FM133" s="104"/>
      <c r="FN133" s="104"/>
      <c r="FO133" s="104"/>
      <c r="FP133" s="104"/>
      <c r="FQ133" s="104"/>
      <c r="FR133" s="104"/>
      <c r="FS133" s="104"/>
      <c r="FT133" s="104"/>
      <c r="FU133" s="104"/>
      <c r="FV133" s="104"/>
      <c r="FW133" s="104"/>
      <c r="FX133" s="104"/>
      <c r="FY133" s="104"/>
      <c r="FZ133" s="104"/>
      <c r="GA133" s="104"/>
      <c r="GB133" s="104"/>
      <c r="GC133" s="104"/>
      <c r="GD133" s="104"/>
      <c r="GE133" s="104"/>
      <c r="GF133" s="104"/>
      <c r="GG133" s="104"/>
      <c r="GH133" s="104"/>
      <c r="GI133" s="104"/>
      <c r="GJ133" s="104"/>
      <c r="GK133" s="104"/>
      <c r="GL133" s="104"/>
      <c r="GM133" s="104"/>
      <c r="GN133" s="104"/>
      <c r="GO133" s="104"/>
      <c r="GP133" s="104"/>
      <c r="GQ133" s="104"/>
      <c r="GR133" s="104"/>
      <c r="GS133" s="104"/>
      <c r="GT133" s="104"/>
      <c r="GU133" s="104"/>
      <c r="GV133" s="104"/>
      <c r="GW133" s="104"/>
      <c r="GX133" s="104"/>
      <c r="GY133" s="104"/>
      <c r="GZ133" s="104"/>
      <c r="HA133" s="104"/>
      <c r="HB133" s="104"/>
      <c r="HC133" s="104"/>
      <c r="HD133" s="104"/>
      <c r="HE133" s="104"/>
      <c r="HF133" s="104"/>
      <c r="HG133" s="104"/>
      <c r="HH133" s="104"/>
      <c r="HI133" s="104"/>
      <c r="HJ133" s="104"/>
      <c r="HK133" s="104"/>
      <c r="HL133" s="104"/>
      <c r="HM133" s="104"/>
      <c r="HN133" s="104"/>
      <c r="HO133" s="104"/>
      <c r="HP133" s="104"/>
      <c r="HQ133" s="104"/>
      <c r="HR133" s="104"/>
      <c r="HS133" s="104"/>
      <c r="HT133" s="104"/>
      <c r="HU133" s="104"/>
      <c r="HV133" s="104"/>
      <c r="HW133" s="104"/>
      <c r="HX133" s="104"/>
      <c r="HY133" s="104"/>
      <c r="HZ133" s="104"/>
      <c r="IA133" s="104"/>
      <c r="IB133" s="104"/>
      <c r="IC133" s="104"/>
      <c r="ID133" s="104"/>
      <c r="IE133" s="104"/>
    </row>
    <row r="134" spans="1:239" s="105" customFormat="1" ht="23.65" customHeight="1">
      <c r="A134" s="538"/>
      <c r="B134" s="538"/>
      <c r="C134" s="623"/>
      <c r="D134" s="624"/>
      <c r="E134" s="521"/>
      <c r="F134" s="232" t="s">
        <v>8</v>
      </c>
      <c r="G134" s="197">
        <f>SUM(G131:G133)</f>
        <v>0</v>
      </c>
      <c r="H134" s="197">
        <f>SUM(H131:H133)</f>
        <v>260.5</v>
      </c>
      <c r="I134" s="197">
        <f>SUM(I131:I133)</f>
        <v>61</v>
      </c>
      <c r="J134" s="197">
        <f>SUM(J131:J133)</f>
        <v>2568</v>
      </c>
      <c r="K134" s="197">
        <f>SUM(K131:K133)</f>
        <v>0</v>
      </c>
      <c r="L134" s="646"/>
      <c r="M134" s="646"/>
      <c r="N134" s="646"/>
      <c r="O134" s="646"/>
      <c r="P134" s="19"/>
      <c r="Q134" s="19"/>
      <c r="R134" s="19"/>
      <c r="S134" s="19"/>
      <c r="T134" s="19"/>
      <c r="U134" s="19"/>
      <c r="V134" s="104"/>
      <c r="W134" s="104"/>
      <c r="X134" s="104"/>
      <c r="Y134" s="104"/>
      <c r="Z134" s="104"/>
      <c r="AA134" s="104"/>
      <c r="AB134" s="104"/>
      <c r="AC134" s="104"/>
      <c r="AD134" s="104"/>
      <c r="AE134" s="104"/>
      <c r="AF134" s="104"/>
      <c r="AG134" s="104"/>
      <c r="AH134" s="104"/>
      <c r="AI134" s="104"/>
      <c r="AJ134" s="104"/>
      <c r="AK134" s="104"/>
      <c r="AL134" s="104"/>
      <c r="AM134" s="104"/>
      <c r="AN134" s="104"/>
      <c r="AO134" s="104"/>
      <c r="AP134" s="104"/>
      <c r="AQ134" s="104"/>
      <c r="AR134" s="104"/>
      <c r="AS134" s="104"/>
      <c r="AT134" s="104"/>
      <c r="AU134" s="104"/>
      <c r="AV134" s="104"/>
      <c r="AW134" s="104"/>
      <c r="AX134" s="104"/>
      <c r="AY134" s="104"/>
      <c r="AZ134" s="104"/>
      <c r="BA134" s="104"/>
      <c r="BB134" s="104"/>
      <c r="BC134" s="104"/>
      <c r="BD134" s="104"/>
      <c r="BE134" s="104"/>
      <c r="BF134" s="104"/>
      <c r="BG134" s="104"/>
      <c r="BH134" s="104"/>
      <c r="BI134" s="104"/>
      <c r="BJ134" s="104"/>
      <c r="BK134" s="104"/>
      <c r="BL134" s="104"/>
      <c r="BM134" s="104"/>
      <c r="BN134" s="104"/>
      <c r="BO134" s="104"/>
      <c r="BP134" s="104"/>
      <c r="BQ134" s="104"/>
      <c r="BR134" s="104"/>
      <c r="BS134" s="104"/>
      <c r="BT134" s="104"/>
      <c r="BU134" s="104"/>
      <c r="BV134" s="104"/>
      <c r="BW134" s="104"/>
      <c r="BX134" s="104"/>
      <c r="BY134" s="104"/>
      <c r="BZ134" s="104"/>
      <c r="CA134" s="104"/>
      <c r="CB134" s="104"/>
      <c r="CC134" s="104"/>
      <c r="CD134" s="104"/>
      <c r="CE134" s="104"/>
      <c r="CF134" s="104"/>
      <c r="CG134" s="104"/>
      <c r="CH134" s="104"/>
      <c r="CI134" s="104"/>
      <c r="CJ134" s="104"/>
      <c r="CK134" s="104"/>
      <c r="CL134" s="104"/>
      <c r="CM134" s="104"/>
      <c r="CN134" s="104"/>
      <c r="CO134" s="104"/>
      <c r="CP134" s="104"/>
      <c r="CQ134" s="104"/>
      <c r="CR134" s="104"/>
      <c r="CS134" s="104"/>
      <c r="CT134" s="104"/>
      <c r="CU134" s="104"/>
      <c r="CV134" s="104"/>
      <c r="CW134" s="104"/>
      <c r="CX134" s="104"/>
      <c r="CY134" s="104"/>
      <c r="CZ134" s="104"/>
      <c r="DA134" s="104"/>
      <c r="DB134" s="104"/>
      <c r="DC134" s="104"/>
      <c r="DD134" s="104"/>
      <c r="DE134" s="104"/>
      <c r="DF134" s="104"/>
      <c r="DG134" s="104"/>
      <c r="DH134" s="104"/>
      <c r="DI134" s="104"/>
      <c r="DJ134" s="104"/>
      <c r="DK134" s="104"/>
      <c r="DL134" s="104"/>
      <c r="DM134" s="104"/>
      <c r="DN134" s="104"/>
      <c r="DO134" s="104"/>
      <c r="DP134" s="104"/>
      <c r="DQ134" s="104"/>
      <c r="DR134" s="104"/>
      <c r="DS134" s="104"/>
      <c r="DT134" s="104"/>
      <c r="DU134" s="104"/>
      <c r="DV134" s="104"/>
      <c r="DW134" s="104"/>
      <c r="DX134" s="104"/>
      <c r="DY134" s="104"/>
      <c r="DZ134" s="104"/>
      <c r="EA134" s="104"/>
      <c r="EB134" s="104"/>
      <c r="EC134" s="104"/>
      <c r="ED134" s="104"/>
      <c r="EE134" s="104"/>
      <c r="EF134" s="104"/>
      <c r="EG134" s="104"/>
      <c r="EH134" s="104"/>
      <c r="EI134" s="104"/>
      <c r="EJ134" s="104"/>
      <c r="EK134" s="104"/>
      <c r="EL134" s="104"/>
      <c r="EM134" s="104"/>
      <c r="EN134" s="104"/>
      <c r="EO134" s="104"/>
      <c r="EP134" s="104"/>
      <c r="EQ134" s="104"/>
      <c r="ER134" s="104"/>
      <c r="ES134" s="104"/>
      <c r="ET134" s="104"/>
      <c r="EU134" s="104"/>
      <c r="EV134" s="104"/>
      <c r="EW134" s="104"/>
      <c r="EX134" s="104"/>
      <c r="EY134" s="104"/>
      <c r="EZ134" s="104"/>
      <c r="FA134" s="104"/>
      <c r="FB134" s="104"/>
      <c r="FC134" s="104"/>
      <c r="FD134" s="104"/>
      <c r="FE134" s="104"/>
      <c r="FF134" s="104"/>
      <c r="FG134" s="104"/>
      <c r="FH134" s="104"/>
      <c r="FI134" s="104"/>
      <c r="FJ134" s="104"/>
      <c r="FK134" s="104"/>
      <c r="FL134" s="104"/>
      <c r="FM134" s="104"/>
      <c r="FN134" s="104"/>
      <c r="FO134" s="104"/>
      <c r="FP134" s="104"/>
      <c r="FQ134" s="104"/>
      <c r="FR134" s="104"/>
      <c r="FS134" s="104"/>
      <c r="FT134" s="104"/>
      <c r="FU134" s="104"/>
      <c r="FV134" s="104"/>
      <c r="FW134" s="104"/>
      <c r="FX134" s="104"/>
      <c r="FY134" s="104"/>
      <c r="FZ134" s="104"/>
      <c r="GA134" s="104"/>
      <c r="GB134" s="104"/>
      <c r="GC134" s="104"/>
      <c r="GD134" s="104"/>
      <c r="GE134" s="104"/>
      <c r="GF134" s="104"/>
      <c r="GG134" s="104"/>
      <c r="GH134" s="104"/>
      <c r="GI134" s="104"/>
      <c r="GJ134" s="104"/>
      <c r="GK134" s="104"/>
      <c r="GL134" s="104"/>
      <c r="GM134" s="104"/>
      <c r="GN134" s="104"/>
      <c r="GO134" s="104"/>
      <c r="GP134" s="104"/>
      <c r="GQ134" s="104"/>
      <c r="GR134" s="104"/>
      <c r="GS134" s="104"/>
      <c r="GT134" s="104"/>
      <c r="GU134" s="104"/>
      <c r="GV134" s="104"/>
      <c r="GW134" s="104"/>
      <c r="GX134" s="104"/>
      <c r="GY134" s="104"/>
      <c r="GZ134" s="104"/>
      <c r="HA134" s="104"/>
      <c r="HB134" s="104"/>
      <c r="HC134" s="104"/>
      <c r="HD134" s="104"/>
      <c r="HE134" s="104"/>
      <c r="HF134" s="104"/>
      <c r="HG134" s="104"/>
      <c r="HH134" s="104"/>
      <c r="HI134" s="104"/>
      <c r="HJ134" s="104"/>
      <c r="HK134" s="104"/>
      <c r="HL134" s="104"/>
      <c r="HM134" s="104"/>
      <c r="HN134" s="104"/>
      <c r="HO134" s="104"/>
      <c r="HP134" s="104"/>
      <c r="HQ134" s="104"/>
      <c r="HR134" s="104"/>
      <c r="HS134" s="104"/>
      <c r="HT134" s="104"/>
      <c r="HU134" s="104"/>
      <c r="HV134" s="104"/>
      <c r="HW134" s="104"/>
      <c r="HX134" s="104"/>
      <c r="HY134" s="104"/>
      <c r="HZ134" s="104"/>
      <c r="IA134" s="104"/>
      <c r="IB134" s="104"/>
      <c r="IC134" s="104"/>
      <c r="ID134" s="104"/>
      <c r="IE134" s="104"/>
    </row>
    <row r="135" spans="1:239" s="105" customFormat="1" ht="28.5" customHeight="1">
      <c r="A135" s="538" t="s">
        <v>10</v>
      </c>
      <c r="B135" s="539" t="s">
        <v>14</v>
      </c>
      <c r="C135" s="623" t="s">
        <v>44</v>
      </c>
      <c r="D135" s="624" t="s">
        <v>327</v>
      </c>
      <c r="E135" s="521" t="s">
        <v>315</v>
      </c>
      <c r="F135" s="277" t="s">
        <v>270</v>
      </c>
      <c r="G135" s="97">
        <v>330</v>
      </c>
      <c r="H135" s="97"/>
      <c r="I135" s="249"/>
      <c r="J135" s="99"/>
      <c r="K135" s="99"/>
      <c r="L135" s="636" t="s">
        <v>344</v>
      </c>
      <c r="M135" s="431"/>
      <c r="N135" s="431"/>
      <c r="O135" s="431"/>
      <c r="P135" s="19"/>
      <c r="Q135" s="19"/>
      <c r="R135" s="19"/>
      <c r="S135" s="19"/>
      <c r="T135" s="19"/>
      <c r="U135" s="19"/>
      <c r="V135" s="104"/>
      <c r="W135" s="104"/>
      <c r="X135" s="104"/>
      <c r="Y135" s="104"/>
      <c r="Z135" s="104"/>
      <c r="AA135" s="104"/>
      <c r="AB135" s="104"/>
      <c r="AC135" s="104"/>
      <c r="AD135" s="104"/>
      <c r="AE135" s="104"/>
      <c r="AF135" s="104"/>
      <c r="AG135" s="104"/>
      <c r="AH135" s="104"/>
      <c r="AI135" s="104"/>
      <c r="AJ135" s="104"/>
      <c r="AK135" s="104"/>
      <c r="AL135" s="104"/>
      <c r="AM135" s="104"/>
      <c r="AN135" s="104"/>
      <c r="AO135" s="104"/>
      <c r="AP135" s="104"/>
      <c r="AQ135" s="104"/>
      <c r="AR135" s="104"/>
      <c r="AS135" s="104"/>
      <c r="AT135" s="104"/>
      <c r="AU135" s="104"/>
      <c r="AV135" s="104"/>
      <c r="AW135" s="104"/>
      <c r="AX135" s="104"/>
      <c r="AY135" s="104"/>
      <c r="AZ135" s="104"/>
      <c r="BA135" s="104"/>
      <c r="BB135" s="104"/>
      <c r="BC135" s="104"/>
      <c r="BD135" s="104"/>
      <c r="BE135" s="104"/>
      <c r="BF135" s="104"/>
      <c r="BG135" s="104"/>
      <c r="BH135" s="104"/>
      <c r="BI135" s="104"/>
      <c r="BJ135" s="104"/>
      <c r="BK135" s="104"/>
      <c r="BL135" s="104"/>
      <c r="BM135" s="104"/>
      <c r="BN135" s="104"/>
      <c r="BO135" s="104"/>
      <c r="BP135" s="104"/>
      <c r="BQ135" s="104"/>
      <c r="BR135" s="104"/>
      <c r="BS135" s="104"/>
      <c r="BT135" s="104"/>
      <c r="BU135" s="104"/>
      <c r="BV135" s="104"/>
      <c r="BW135" s="104"/>
      <c r="BX135" s="104"/>
      <c r="BY135" s="104"/>
      <c r="BZ135" s="104"/>
      <c r="CA135" s="104"/>
      <c r="CB135" s="104"/>
      <c r="CC135" s="104"/>
      <c r="CD135" s="104"/>
      <c r="CE135" s="104"/>
      <c r="CF135" s="104"/>
      <c r="CG135" s="104"/>
      <c r="CH135" s="104"/>
      <c r="CI135" s="104"/>
      <c r="CJ135" s="104"/>
      <c r="CK135" s="104"/>
      <c r="CL135" s="104"/>
      <c r="CM135" s="104"/>
      <c r="CN135" s="104"/>
      <c r="CO135" s="104"/>
      <c r="CP135" s="104"/>
      <c r="CQ135" s="104"/>
      <c r="CR135" s="104"/>
      <c r="CS135" s="104"/>
      <c r="CT135" s="104"/>
      <c r="CU135" s="104"/>
      <c r="CV135" s="104"/>
      <c r="CW135" s="104"/>
      <c r="CX135" s="104"/>
      <c r="CY135" s="104"/>
      <c r="CZ135" s="104"/>
      <c r="DA135" s="104"/>
      <c r="DB135" s="104"/>
      <c r="DC135" s="104"/>
      <c r="DD135" s="104"/>
      <c r="DE135" s="104"/>
      <c r="DF135" s="104"/>
      <c r="DG135" s="104"/>
      <c r="DH135" s="104"/>
      <c r="DI135" s="104"/>
      <c r="DJ135" s="104"/>
      <c r="DK135" s="104"/>
      <c r="DL135" s="104"/>
      <c r="DM135" s="104"/>
      <c r="DN135" s="104"/>
      <c r="DO135" s="104"/>
      <c r="DP135" s="104"/>
      <c r="DQ135" s="104"/>
      <c r="DR135" s="104"/>
      <c r="DS135" s="104"/>
      <c r="DT135" s="104"/>
      <c r="DU135" s="104"/>
      <c r="DV135" s="104"/>
      <c r="DW135" s="104"/>
      <c r="DX135" s="104"/>
      <c r="DY135" s="104"/>
      <c r="DZ135" s="104"/>
      <c r="EA135" s="104"/>
      <c r="EB135" s="104"/>
      <c r="EC135" s="104"/>
      <c r="ED135" s="104"/>
      <c r="EE135" s="104"/>
      <c r="EF135" s="104"/>
      <c r="EG135" s="104"/>
      <c r="EH135" s="104"/>
      <c r="EI135" s="104"/>
      <c r="EJ135" s="104"/>
      <c r="EK135" s="104"/>
      <c r="EL135" s="104"/>
      <c r="EM135" s="104"/>
      <c r="EN135" s="104"/>
      <c r="EO135" s="104"/>
      <c r="EP135" s="104"/>
      <c r="EQ135" s="104"/>
      <c r="ER135" s="104"/>
      <c r="ES135" s="104"/>
      <c r="ET135" s="104"/>
      <c r="EU135" s="104"/>
      <c r="EV135" s="104"/>
      <c r="EW135" s="104"/>
      <c r="EX135" s="104"/>
      <c r="EY135" s="104"/>
      <c r="EZ135" s="104"/>
      <c r="FA135" s="104"/>
      <c r="FB135" s="104"/>
      <c r="FC135" s="104"/>
      <c r="FD135" s="104"/>
      <c r="FE135" s="104"/>
      <c r="FF135" s="104"/>
      <c r="FG135" s="104"/>
      <c r="FH135" s="104"/>
      <c r="FI135" s="104"/>
      <c r="FJ135" s="104"/>
      <c r="FK135" s="104"/>
      <c r="FL135" s="104"/>
      <c r="FM135" s="104"/>
      <c r="FN135" s="104"/>
      <c r="FO135" s="104"/>
      <c r="FP135" s="104"/>
      <c r="FQ135" s="104"/>
      <c r="FR135" s="104"/>
      <c r="FS135" s="104"/>
      <c r="FT135" s="104"/>
      <c r="FU135" s="104"/>
      <c r="FV135" s="104"/>
      <c r="FW135" s="104"/>
      <c r="FX135" s="104"/>
      <c r="FY135" s="104"/>
      <c r="FZ135" s="104"/>
      <c r="GA135" s="104"/>
      <c r="GB135" s="104"/>
      <c r="GC135" s="104"/>
      <c r="GD135" s="104"/>
      <c r="GE135" s="104"/>
      <c r="GF135" s="104"/>
      <c r="GG135" s="104"/>
      <c r="GH135" s="104"/>
      <c r="GI135" s="104"/>
      <c r="GJ135" s="104"/>
      <c r="GK135" s="104"/>
      <c r="GL135" s="104"/>
      <c r="GM135" s="104"/>
      <c r="GN135" s="104"/>
      <c r="GO135" s="104"/>
      <c r="GP135" s="104"/>
      <c r="GQ135" s="104"/>
      <c r="GR135" s="104"/>
      <c r="GS135" s="104"/>
      <c r="GT135" s="104"/>
      <c r="GU135" s="104"/>
      <c r="GV135" s="104"/>
      <c r="GW135" s="104"/>
      <c r="GX135" s="104"/>
      <c r="GY135" s="104"/>
      <c r="GZ135" s="104"/>
      <c r="HA135" s="104"/>
      <c r="HB135" s="104"/>
      <c r="HC135" s="104"/>
      <c r="HD135" s="104"/>
      <c r="HE135" s="104"/>
      <c r="HF135" s="104"/>
      <c r="HG135" s="104"/>
      <c r="HH135" s="104"/>
      <c r="HI135" s="104"/>
      <c r="HJ135" s="104"/>
      <c r="HK135" s="104"/>
      <c r="HL135" s="104"/>
      <c r="HM135" s="104"/>
      <c r="HN135" s="104"/>
      <c r="HO135" s="104"/>
      <c r="HP135" s="104"/>
      <c r="HQ135" s="104"/>
      <c r="HR135" s="104"/>
      <c r="HS135" s="104"/>
      <c r="HT135" s="104"/>
      <c r="HU135" s="104"/>
      <c r="HV135" s="104"/>
      <c r="HW135" s="104"/>
      <c r="HX135" s="104"/>
      <c r="HY135" s="104"/>
      <c r="HZ135" s="104"/>
      <c r="IA135" s="104"/>
      <c r="IB135" s="104"/>
      <c r="IC135" s="104"/>
      <c r="ID135" s="104"/>
      <c r="IE135" s="104"/>
    </row>
    <row r="136" spans="1:239" s="105" customFormat="1" ht="33" customHeight="1">
      <c r="A136" s="538"/>
      <c r="B136" s="539"/>
      <c r="C136" s="623"/>
      <c r="D136" s="624"/>
      <c r="E136" s="521"/>
      <c r="F136" s="299" t="s">
        <v>26</v>
      </c>
      <c r="G136" s="97">
        <v>66.5</v>
      </c>
      <c r="H136" s="97"/>
      <c r="I136" s="249"/>
      <c r="J136" s="99"/>
      <c r="K136" s="99"/>
      <c r="L136" s="637"/>
      <c r="M136" s="639"/>
      <c r="N136" s="639"/>
      <c r="O136" s="639"/>
      <c r="P136" s="19"/>
      <c r="Q136" s="19"/>
      <c r="R136" s="19"/>
      <c r="S136" s="19"/>
      <c r="T136" s="19"/>
      <c r="U136" s="19"/>
      <c r="V136" s="104"/>
      <c r="W136" s="104"/>
      <c r="X136" s="104"/>
      <c r="Y136" s="104"/>
      <c r="Z136" s="104"/>
      <c r="AA136" s="104"/>
      <c r="AB136" s="104"/>
      <c r="AC136" s="104"/>
      <c r="AD136" s="104"/>
      <c r="AE136" s="104"/>
      <c r="AF136" s="104"/>
      <c r="AG136" s="104"/>
      <c r="AH136" s="104"/>
      <c r="AI136" s="104"/>
      <c r="AJ136" s="104"/>
      <c r="AK136" s="104"/>
      <c r="AL136" s="104"/>
      <c r="AM136" s="104"/>
      <c r="AN136" s="104"/>
      <c r="AO136" s="104"/>
      <c r="AP136" s="104"/>
      <c r="AQ136" s="104"/>
      <c r="AR136" s="104"/>
      <c r="AS136" s="104"/>
      <c r="AT136" s="104"/>
      <c r="AU136" s="104"/>
      <c r="AV136" s="104"/>
      <c r="AW136" s="104"/>
      <c r="AX136" s="104"/>
      <c r="AY136" s="104"/>
      <c r="AZ136" s="104"/>
      <c r="BA136" s="104"/>
      <c r="BB136" s="104"/>
      <c r="BC136" s="104"/>
      <c r="BD136" s="104"/>
      <c r="BE136" s="104"/>
      <c r="BF136" s="104"/>
      <c r="BG136" s="104"/>
      <c r="BH136" s="104"/>
      <c r="BI136" s="104"/>
      <c r="BJ136" s="104"/>
      <c r="BK136" s="104"/>
      <c r="BL136" s="104"/>
      <c r="BM136" s="104"/>
      <c r="BN136" s="104"/>
      <c r="BO136" s="104"/>
      <c r="BP136" s="104"/>
      <c r="BQ136" s="104"/>
      <c r="BR136" s="104"/>
      <c r="BS136" s="104"/>
      <c r="BT136" s="104"/>
      <c r="BU136" s="104"/>
      <c r="BV136" s="104"/>
      <c r="BW136" s="104"/>
      <c r="BX136" s="104"/>
      <c r="BY136" s="104"/>
      <c r="BZ136" s="104"/>
      <c r="CA136" s="104"/>
      <c r="CB136" s="104"/>
      <c r="CC136" s="104"/>
      <c r="CD136" s="104"/>
      <c r="CE136" s="104"/>
      <c r="CF136" s="104"/>
      <c r="CG136" s="104"/>
      <c r="CH136" s="104"/>
      <c r="CI136" s="104"/>
      <c r="CJ136" s="104"/>
      <c r="CK136" s="104"/>
      <c r="CL136" s="104"/>
      <c r="CM136" s="104"/>
      <c r="CN136" s="104"/>
      <c r="CO136" s="104"/>
      <c r="CP136" s="104"/>
      <c r="CQ136" s="104"/>
      <c r="CR136" s="104"/>
      <c r="CS136" s="104"/>
      <c r="CT136" s="104"/>
      <c r="CU136" s="104"/>
      <c r="CV136" s="104"/>
      <c r="CW136" s="104"/>
      <c r="CX136" s="104"/>
      <c r="CY136" s="104"/>
      <c r="CZ136" s="104"/>
      <c r="DA136" s="104"/>
      <c r="DB136" s="104"/>
      <c r="DC136" s="104"/>
      <c r="DD136" s="104"/>
      <c r="DE136" s="104"/>
      <c r="DF136" s="104"/>
      <c r="DG136" s="104"/>
      <c r="DH136" s="104"/>
      <c r="DI136" s="104"/>
      <c r="DJ136" s="104"/>
      <c r="DK136" s="104"/>
      <c r="DL136" s="104"/>
      <c r="DM136" s="104"/>
      <c r="DN136" s="104"/>
      <c r="DO136" s="104"/>
      <c r="DP136" s="104"/>
      <c r="DQ136" s="104"/>
      <c r="DR136" s="104"/>
      <c r="DS136" s="104"/>
      <c r="DT136" s="104"/>
      <c r="DU136" s="104"/>
      <c r="DV136" s="104"/>
      <c r="DW136" s="104"/>
      <c r="DX136" s="104"/>
      <c r="DY136" s="104"/>
      <c r="DZ136" s="104"/>
      <c r="EA136" s="104"/>
      <c r="EB136" s="104"/>
      <c r="EC136" s="104"/>
      <c r="ED136" s="104"/>
      <c r="EE136" s="104"/>
      <c r="EF136" s="104"/>
      <c r="EG136" s="104"/>
      <c r="EH136" s="104"/>
      <c r="EI136" s="104"/>
      <c r="EJ136" s="104"/>
      <c r="EK136" s="104"/>
      <c r="EL136" s="104"/>
      <c r="EM136" s="104"/>
      <c r="EN136" s="104"/>
      <c r="EO136" s="104"/>
      <c r="EP136" s="104"/>
      <c r="EQ136" s="104"/>
      <c r="ER136" s="104"/>
      <c r="ES136" s="104"/>
      <c r="ET136" s="104"/>
      <c r="EU136" s="104"/>
      <c r="EV136" s="104"/>
      <c r="EW136" s="104"/>
      <c r="EX136" s="104"/>
      <c r="EY136" s="104"/>
      <c r="EZ136" s="104"/>
      <c r="FA136" s="104"/>
      <c r="FB136" s="104"/>
      <c r="FC136" s="104"/>
      <c r="FD136" s="104"/>
      <c r="FE136" s="104"/>
      <c r="FF136" s="104"/>
      <c r="FG136" s="104"/>
      <c r="FH136" s="104"/>
      <c r="FI136" s="104"/>
      <c r="FJ136" s="104"/>
      <c r="FK136" s="104"/>
      <c r="FL136" s="104"/>
      <c r="FM136" s="104"/>
      <c r="FN136" s="104"/>
      <c r="FO136" s="104"/>
      <c r="FP136" s="104"/>
      <c r="FQ136" s="104"/>
      <c r="FR136" s="104"/>
      <c r="FS136" s="104"/>
      <c r="FT136" s="104"/>
      <c r="FU136" s="104"/>
      <c r="FV136" s="104"/>
      <c r="FW136" s="104"/>
      <c r="FX136" s="104"/>
      <c r="FY136" s="104"/>
      <c r="FZ136" s="104"/>
      <c r="GA136" s="104"/>
      <c r="GB136" s="104"/>
      <c r="GC136" s="104"/>
      <c r="GD136" s="104"/>
      <c r="GE136" s="104"/>
      <c r="GF136" s="104"/>
      <c r="GG136" s="104"/>
      <c r="GH136" s="104"/>
      <c r="GI136" s="104"/>
      <c r="GJ136" s="104"/>
      <c r="GK136" s="104"/>
      <c r="GL136" s="104"/>
      <c r="GM136" s="104"/>
      <c r="GN136" s="104"/>
      <c r="GO136" s="104"/>
      <c r="GP136" s="104"/>
      <c r="GQ136" s="104"/>
      <c r="GR136" s="104"/>
      <c r="GS136" s="104"/>
      <c r="GT136" s="104"/>
      <c r="GU136" s="104"/>
      <c r="GV136" s="104"/>
      <c r="GW136" s="104"/>
      <c r="GX136" s="104"/>
      <c r="GY136" s="104"/>
      <c r="GZ136" s="104"/>
      <c r="HA136" s="104"/>
      <c r="HB136" s="104"/>
      <c r="HC136" s="104"/>
      <c r="HD136" s="104"/>
      <c r="HE136" s="104"/>
      <c r="HF136" s="104"/>
      <c r="HG136" s="104"/>
      <c r="HH136" s="104"/>
      <c r="HI136" s="104"/>
      <c r="HJ136" s="104"/>
      <c r="HK136" s="104"/>
      <c r="HL136" s="104"/>
      <c r="HM136" s="104"/>
      <c r="HN136" s="104"/>
      <c r="HO136" s="104"/>
      <c r="HP136" s="104"/>
      <c r="HQ136" s="104"/>
      <c r="HR136" s="104"/>
      <c r="HS136" s="104"/>
      <c r="HT136" s="104"/>
      <c r="HU136" s="104"/>
      <c r="HV136" s="104"/>
      <c r="HW136" s="104"/>
      <c r="HX136" s="104"/>
      <c r="HY136" s="104"/>
      <c r="HZ136" s="104"/>
      <c r="IA136" s="104"/>
      <c r="IB136" s="104"/>
      <c r="IC136" s="104"/>
      <c r="ID136" s="104"/>
      <c r="IE136" s="104"/>
    </row>
    <row r="137" spans="1:239" s="105" customFormat="1" ht="33.75" customHeight="1">
      <c r="A137" s="538"/>
      <c r="B137" s="539"/>
      <c r="C137" s="623"/>
      <c r="D137" s="624"/>
      <c r="E137" s="521"/>
      <c r="F137" s="277" t="s">
        <v>285</v>
      </c>
      <c r="G137" s="97">
        <v>85.7</v>
      </c>
      <c r="H137" s="97"/>
      <c r="I137" s="249"/>
      <c r="J137" s="99"/>
      <c r="K137" s="99"/>
      <c r="L137" s="637"/>
      <c r="M137" s="639"/>
      <c r="N137" s="639"/>
      <c r="O137" s="639"/>
      <c r="P137" s="19"/>
      <c r="Q137" s="19"/>
      <c r="R137" s="19"/>
      <c r="S137" s="19"/>
      <c r="T137" s="19"/>
      <c r="U137" s="19"/>
      <c r="V137" s="104"/>
      <c r="W137" s="104"/>
      <c r="X137" s="104"/>
      <c r="Y137" s="104"/>
      <c r="Z137" s="104"/>
      <c r="AA137" s="104"/>
      <c r="AB137" s="104"/>
      <c r="AC137" s="104"/>
      <c r="AD137" s="104"/>
      <c r="AE137" s="104"/>
      <c r="AF137" s="104"/>
      <c r="AG137" s="104"/>
      <c r="AH137" s="104"/>
      <c r="AI137" s="104"/>
      <c r="AJ137" s="104"/>
      <c r="AK137" s="104"/>
      <c r="AL137" s="104"/>
      <c r="AM137" s="104"/>
      <c r="AN137" s="104"/>
      <c r="AO137" s="104"/>
      <c r="AP137" s="104"/>
      <c r="AQ137" s="104"/>
      <c r="AR137" s="104"/>
      <c r="AS137" s="104"/>
      <c r="AT137" s="104"/>
      <c r="AU137" s="104"/>
      <c r="AV137" s="104"/>
      <c r="AW137" s="104"/>
      <c r="AX137" s="104"/>
      <c r="AY137" s="104"/>
      <c r="AZ137" s="104"/>
      <c r="BA137" s="104"/>
      <c r="BB137" s="104"/>
      <c r="BC137" s="104"/>
      <c r="BD137" s="104"/>
      <c r="BE137" s="104"/>
      <c r="BF137" s="104"/>
      <c r="BG137" s="104"/>
      <c r="BH137" s="104"/>
      <c r="BI137" s="104"/>
      <c r="BJ137" s="104"/>
      <c r="BK137" s="104"/>
      <c r="BL137" s="104"/>
      <c r="BM137" s="104"/>
      <c r="BN137" s="104"/>
      <c r="BO137" s="104"/>
      <c r="BP137" s="104"/>
      <c r="BQ137" s="104"/>
      <c r="BR137" s="104"/>
      <c r="BS137" s="104"/>
      <c r="BT137" s="104"/>
      <c r="BU137" s="104"/>
      <c r="BV137" s="104"/>
      <c r="BW137" s="104"/>
      <c r="BX137" s="104"/>
      <c r="BY137" s="104"/>
      <c r="BZ137" s="104"/>
      <c r="CA137" s="104"/>
      <c r="CB137" s="104"/>
      <c r="CC137" s="104"/>
      <c r="CD137" s="104"/>
      <c r="CE137" s="104"/>
      <c r="CF137" s="104"/>
      <c r="CG137" s="104"/>
      <c r="CH137" s="104"/>
      <c r="CI137" s="104"/>
      <c r="CJ137" s="104"/>
      <c r="CK137" s="104"/>
      <c r="CL137" s="104"/>
      <c r="CM137" s="104"/>
      <c r="CN137" s="104"/>
      <c r="CO137" s="104"/>
      <c r="CP137" s="104"/>
      <c r="CQ137" s="104"/>
      <c r="CR137" s="104"/>
      <c r="CS137" s="104"/>
      <c r="CT137" s="104"/>
      <c r="CU137" s="104"/>
      <c r="CV137" s="104"/>
      <c r="CW137" s="104"/>
      <c r="CX137" s="104"/>
      <c r="CY137" s="104"/>
      <c r="CZ137" s="104"/>
      <c r="DA137" s="104"/>
      <c r="DB137" s="104"/>
      <c r="DC137" s="104"/>
      <c r="DD137" s="104"/>
      <c r="DE137" s="104"/>
      <c r="DF137" s="104"/>
      <c r="DG137" s="104"/>
      <c r="DH137" s="104"/>
      <c r="DI137" s="104"/>
      <c r="DJ137" s="104"/>
      <c r="DK137" s="104"/>
      <c r="DL137" s="104"/>
      <c r="DM137" s="104"/>
      <c r="DN137" s="104"/>
      <c r="DO137" s="104"/>
      <c r="DP137" s="104"/>
      <c r="DQ137" s="104"/>
      <c r="DR137" s="104"/>
      <c r="DS137" s="104"/>
      <c r="DT137" s="104"/>
      <c r="DU137" s="104"/>
      <c r="DV137" s="104"/>
      <c r="DW137" s="104"/>
      <c r="DX137" s="104"/>
      <c r="DY137" s="104"/>
      <c r="DZ137" s="104"/>
      <c r="EA137" s="104"/>
      <c r="EB137" s="104"/>
      <c r="EC137" s="104"/>
      <c r="ED137" s="104"/>
      <c r="EE137" s="104"/>
      <c r="EF137" s="104"/>
      <c r="EG137" s="104"/>
      <c r="EH137" s="104"/>
      <c r="EI137" s="104"/>
      <c r="EJ137" s="104"/>
      <c r="EK137" s="104"/>
      <c r="EL137" s="104"/>
      <c r="EM137" s="104"/>
      <c r="EN137" s="104"/>
      <c r="EO137" s="104"/>
      <c r="EP137" s="104"/>
      <c r="EQ137" s="104"/>
      <c r="ER137" s="104"/>
      <c r="ES137" s="104"/>
      <c r="ET137" s="104"/>
      <c r="EU137" s="104"/>
      <c r="EV137" s="104"/>
      <c r="EW137" s="104"/>
      <c r="EX137" s="104"/>
      <c r="EY137" s="104"/>
      <c r="EZ137" s="104"/>
      <c r="FA137" s="104"/>
      <c r="FB137" s="104"/>
      <c r="FC137" s="104"/>
      <c r="FD137" s="104"/>
      <c r="FE137" s="104"/>
      <c r="FF137" s="104"/>
      <c r="FG137" s="104"/>
      <c r="FH137" s="104"/>
      <c r="FI137" s="104"/>
      <c r="FJ137" s="104"/>
      <c r="FK137" s="104"/>
      <c r="FL137" s="104"/>
      <c r="FM137" s="104"/>
      <c r="FN137" s="104"/>
      <c r="FO137" s="104"/>
      <c r="FP137" s="104"/>
      <c r="FQ137" s="104"/>
      <c r="FR137" s="104"/>
      <c r="FS137" s="104"/>
      <c r="FT137" s="104"/>
      <c r="FU137" s="104"/>
      <c r="FV137" s="104"/>
      <c r="FW137" s="104"/>
      <c r="FX137" s="104"/>
      <c r="FY137" s="104"/>
      <c r="FZ137" s="104"/>
      <c r="GA137" s="104"/>
      <c r="GB137" s="104"/>
      <c r="GC137" s="104"/>
      <c r="GD137" s="104"/>
      <c r="GE137" s="104"/>
      <c r="GF137" s="104"/>
      <c r="GG137" s="104"/>
      <c r="GH137" s="104"/>
      <c r="GI137" s="104"/>
      <c r="GJ137" s="104"/>
      <c r="GK137" s="104"/>
      <c r="GL137" s="104"/>
      <c r="GM137" s="104"/>
      <c r="GN137" s="104"/>
      <c r="GO137" s="104"/>
      <c r="GP137" s="104"/>
      <c r="GQ137" s="104"/>
      <c r="GR137" s="104"/>
      <c r="GS137" s="104"/>
      <c r="GT137" s="104"/>
      <c r="GU137" s="104"/>
      <c r="GV137" s="104"/>
      <c r="GW137" s="104"/>
      <c r="GX137" s="104"/>
      <c r="GY137" s="104"/>
      <c r="GZ137" s="104"/>
      <c r="HA137" s="104"/>
      <c r="HB137" s="104"/>
      <c r="HC137" s="104"/>
      <c r="HD137" s="104"/>
      <c r="HE137" s="104"/>
      <c r="HF137" s="104"/>
      <c r="HG137" s="104"/>
      <c r="HH137" s="104"/>
      <c r="HI137" s="104"/>
      <c r="HJ137" s="104"/>
      <c r="HK137" s="104"/>
      <c r="HL137" s="104"/>
      <c r="HM137" s="104"/>
      <c r="HN137" s="104"/>
      <c r="HO137" s="104"/>
      <c r="HP137" s="104"/>
      <c r="HQ137" s="104"/>
      <c r="HR137" s="104"/>
      <c r="HS137" s="104"/>
      <c r="HT137" s="104"/>
      <c r="HU137" s="104"/>
      <c r="HV137" s="104"/>
      <c r="HW137" s="104"/>
      <c r="HX137" s="104"/>
      <c r="HY137" s="104"/>
      <c r="HZ137" s="104"/>
      <c r="IA137" s="104"/>
      <c r="IB137" s="104"/>
      <c r="IC137" s="104"/>
      <c r="ID137" s="104"/>
      <c r="IE137" s="104"/>
    </row>
    <row r="138" spans="1:239" s="105" customFormat="1" ht="24" customHeight="1">
      <c r="A138" s="538"/>
      <c r="B138" s="539"/>
      <c r="C138" s="623"/>
      <c r="D138" s="624"/>
      <c r="E138" s="521"/>
      <c r="F138" s="277" t="s">
        <v>286</v>
      </c>
      <c r="G138" s="97"/>
      <c r="H138" s="97"/>
      <c r="I138" s="249"/>
      <c r="J138" s="99"/>
      <c r="K138" s="99"/>
      <c r="L138" s="637"/>
      <c r="M138" s="639"/>
      <c r="N138" s="639"/>
      <c r="O138" s="639"/>
      <c r="P138" s="19"/>
      <c r="Q138" s="19"/>
      <c r="R138" s="19"/>
      <c r="S138" s="19"/>
      <c r="T138" s="19"/>
      <c r="U138" s="19"/>
      <c r="V138" s="104"/>
      <c r="W138" s="104"/>
      <c r="X138" s="104"/>
      <c r="Y138" s="104"/>
      <c r="Z138" s="104"/>
      <c r="AA138" s="104"/>
      <c r="AB138" s="104"/>
      <c r="AC138" s="104"/>
      <c r="AD138" s="104"/>
      <c r="AE138" s="104"/>
      <c r="AF138" s="104"/>
      <c r="AG138" s="104"/>
      <c r="AH138" s="104"/>
      <c r="AI138" s="104"/>
      <c r="AJ138" s="104"/>
      <c r="AK138" s="104"/>
      <c r="AL138" s="104"/>
      <c r="AM138" s="104"/>
      <c r="AN138" s="104"/>
      <c r="AO138" s="104"/>
      <c r="AP138" s="104"/>
      <c r="AQ138" s="104"/>
      <c r="AR138" s="104"/>
      <c r="AS138" s="104"/>
      <c r="AT138" s="104"/>
      <c r="AU138" s="104"/>
      <c r="AV138" s="104"/>
      <c r="AW138" s="104"/>
      <c r="AX138" s="104"/>
      <c r="AY138" s="104"/>
      <c r="AZ138" s="104"/>
      <c r="BA138" s="104"/>
      <c r="BB138" s="104"/>
      <c r="BC138" s="104"/>
      <c r="BD138" s="104"/>
      <c r="BE138" s="104"/>
      <c r="BF138" s="104"/>
      <c r="BG138" s="104"/>
      <c r="BH138" s="104"/>
      <c r="BI138" s="104"/>
      <c r="BJ138" s="104"/>
      <c r="BK138" s="104"/>
      <c r="BL138" s="104"/>
      <c r="BM138" s="104"/>
      <c r="BN138" s="104"/>
      <c r="BO138" s="104"/>
      <c r="BP138" s="104"/>
      <c r="BQ138" s="104"/>
      <c r="BR138" s="104"/>
      <c r="BS138" s="104"/>
      <c r="BT138" s="104"/>
      <c r="BU138" s="104"/>
      <c r="BV138" s="104"/>
      <c r="BW138" s="104"/>
      <c r="BX138" s="104"/>
      <c r="BY138" s="104"/>
      <c r="BZ138" s="104"/>
      <c r="CA138" s="104"/>
      <c r="CB138" s="104"/>
      <c r="CC138" s="104"/>
      <c r="CD138" s="104"/>
      <c r="CE138" s="104"/>
      <c r="CF138" s="104"/>
      <c r="CG138" s="104"/>
      <c r="CH138" s="104"/>
      <c r="CI138" s="104"/>
      <c r="CJ138" s="104"/>
      <c r="CK138" s="104"/>
      <c r="CL138" s="104"/>
      <c r="CM138" s="104"/>
      <c r="CN138" s="104"/>
      <c r="CO138" s="104"/>
      <c r="CP138" s="104"/>
      <c r="CQ138" s="104"/>
      <c r="CR138" s="104"/>
      <c r="CS138" s="104"/>
      <c r="CT138" s="104"/>
      <c r="CU138" s="104"/>
      <c r="CV138" s="104"/>
      <c r="CW138" s="104"/>
      <c r="CX138" s="104"/>
      <c r="CY138" s="104"/>
      <c r="CZ138" s="104"/>
      <c r="DA138" s="104"/>
      <c r="DB138" s="104"/>
      <c r="DC138" s="104"/>
      <c r="DD138" s="104"/>
      <c r="DE138" s="104"/>
      <c r="DF138" s="104"/>
      <c r="DG138" s="104"/>
      <c r="DH138" s="104"/>
      <c r="DI138" s="104"/>
      <c r="DJ138" s="104"/>
      <c r="DK138" s="104"/>
      <c r="DL138" s="104"/>
      <c r="DM138" s="104"/>
      <c r="DN138" s="104"/>
      <c r="DO138" s="104"/>
      <c r="DP138" s="104"/>
      <c r="DQ138" s="104"/>
      <c r="DR138" s="104"/>
      <c r="DS138" s="104"/>
      <c r="DT138" s="104"/>
      <c r="DU138" s="104"/>
      <c r="DV138" s="104"/>
      <c r="DW138" s="104"/>
      <c r="DX138" s="104"/>
      <c r="DY138" s="104"/>
      <c r="DZ138" s="104"/>
      <c r="EA138" s="104"/>
      <c r="EB138" s="104"/>
      <c r="EC138" s="104"/>
      <c r="ED138" s="104"/>
      <c r="EE138" s="104"/>
      <c r="EF138" s="104"/>
      <c r="EG138" s="104"/>
      <c r="EH138" s="104"/>
      <c r="EI138" s="104"/>
      <c r="EJ138" s="104"/>
      <c r="EK138" s="104"/>
      <c r="EL138" s="104"/>
      <c r="EM138" s="104"/>
      <c r="EN138" s="104"/>
      <c r="EO138" s="104"/>
      <c r="EP138" s="104"/>
      <c r="EQ138" s="104"/>
      <c r="ER138" s="104"/>
      <c r="ES138" s="104"/>
      <c r="ET138" s="104"/>
      <c r="EU138" s="104"/>
      <c r="EV138" s="104"/>
      <c r="EW138" s="104"/>
      <c r="EX138" s="104"/>
      <c r="EY138" s="104"/>
      <c r="EZ138" s="104"/>
      <c r="FA138" s="104"/>
      <c r="FB138" s="104"/>
      <c r="FC138" s="104"/>
      <c r="FD138" s="104"/>
      <c r="FE138" s="104"/>
      <c r="FF138" s="104"/>
      <c r="FG138" s="104"/>
      <c r="FH138" s="104"/>
      <c r="FI138" s="104"/>
      <c r="FJ138" s="104"/>
      <c r="FK138" s="104"/>
      <c r="FL138" s="104"/>
      <c r="FM138" s="104"/>
      <c r="FN138" s="104"/>
      <c r="FO138" s="104"/>
      <c r="FP138" s="104"/>
      <c r="FQ138" s="104"/>
      <c r="FR138" s="104"/>
      <c r="FS138" s="104"/>
      <c r="FT138" s="104"/>
      <c r="FU138" s="104"/>
      <c r="FV138" s="104"/>
      <c r="FW138" s="104"/>
      <c r="FX138" s="104"/>
      <c r="FY138" s="104"/>
      <c r="FZ138" s="104"/>
      <c r="GA138" s="104"/>
      <c r="GB138" s="104"/>
      <c r="GC138" s="104"/>
      <c r="GD138" s="104"/>
      <c r="GE138" s="104"/>
      <c r="GF138" s="104"/>
      <c r="GG138" s="104"/>
      <c r="GH138" s="104"/>
      <c r="GI138" s="104"/>
      <c r="GJ138" s="104"/>
      <c r="GK138" s="104"/>
      <c r="GL138" s="104"/>
      <c r="GM138" s="104"/>
      <c r="GN138" s="104"/>
      <c r="GO138" s="104"/>
      <c r="GP138" s="104"/>
      <c r="GQ138" s="104"/>
      <c r="GR138" s="104"/>
      <c r="GS138" s="104"/>
      <c r="GT138" s="104"/>
      <c r="GU138" s="104"/>
      <c r="GV138" s="104"/>
      <c r="GW138" s="104"/>
      <c r="GX138" s="104"/>
      <c r="GY138" s="104"/>
      <c r="GZ138" s="104"/>
      <c r="HA138" s="104"/>
      <c r="HB138" s="104"/>
      <c r="HC138" s="104"/>
      <c r="HD138" s="104"/>
      <c r="HE138" s="104"/>
      <c r="HF138" s="104"/>
      <c r="HG138" s="104"/>
      <c r="HH138" s="104"/>
      <c r="HI138" s="104"/>
      <c r="HJ138" s="104"/>
      <c r="HK138" s="104"/>
      <c r="HL138" s="104"/>
      <c r="HM138" s="104"/>
      <c r="HN138" s="104"/>
      <c r="HO138" s="104"/>
      <c r="HP138" s="104"/>
      <c r="HQ138" s="104"/>
      <c r="HR138" s="104"/>
      <c r="HS138" s="104"/>
      <c r="HT138" s="104"/>
      <c r="HU138" s="104"/>
      <c r="HV138" s="104"/>
      <c r="HW138" s="104"/>
      <c r="HX138" s="104"/>
      <c r="HY138" s="104"/>
      <c r="HZ138" s="104"/>
      <c r="IA138" s="104"/>
      <c r="IB138" s="104"/>
      <c r="IC138" s="104"/>
      <c r="ID138" s="104"/>
      <c r="IE138" s="104"/>
    </row>
    <row r="139" spans="1:239" s="105" customFormat="1" ht="22.5" customHeight="1">
      <c r="A139" s="538"/>
      <c r="B139" s="538"/>
      <c r="C139" s="623"/>
      <c r="D139" s="624"/>
      <c r="E139" s="521"/>
      <c r="F139" s="277" t="s">
        <v>273</v>
      </c>
      <c r="G139" s="97">
        <v>791.5</v>
      </c>
      <c r="H139" s="97"/>
      <c r="I139" s="249"/>
      <c r="J139" s="99"/>
      <c r="K139" s="99"/>
      <c r="L139" s="638"/>
      <c r="M139" s="432"/>
      <c r="N139" s="432"/>
      <c r="O139" s="432"/>
      <c r="P139" s="19"/>
      <c r="Q139" s="19"/>
      <c r="R139" s="19"/>
      <c r="S139" s="19"/>
      <c r="T139" s="19"/>
      <c r="U139" s="19"/>
      <c r="V139" s="104"/>
      <c r="W139" s="104"/>
      <c r="X139" s="104"/>
      <c r="Y139" s="104"/>
      <c r="Z139" s="104"/>
      <c r="AA139" s="104"/>
      <c r="AB139" s="104"/>
      <c r="AC139" s="104"/>
      <c r="AD139" s="104"/>
      <c r="AE139" s="104"/>
      <c r="AF139" s="104"/>
      <c r="AG139" s="104"/>
      <c r="AH139" s="104"/>
      <c r="AI139" s="104"/>
      <c r="AJ139" s="104"/>
      <c r="AK139" s="104"/>
      <c r="AL139" s="104"/>
      <c r="AM139" s="104"/>
      <c r="AN139" s="104"/>
      <c r="AO139" s="104"/>
      <c r="AP139" s="104"/>
      <c r="AQ139" s="104"/>
      <c r="AR139" s="104"/>
      <c r="AS139" s="104"/>
      <c r="AT139" s="104"/>
      <c r="AU139" s="104"/>
      <c r="AV139" s="104"/>
      <c r="AW139" s="104"/>
      <c r="AX139" s="104"/>
      <c r="AY139" s="104"/>
      <c r="AZ139" s="104"/>
      <c r="BA139" s="104"/>
      <c r="BB139" s="104"/>
      <c r="BC139" s="104"/>
      <c r="BD139" s="104"/>
      <c r="BE139" s="104"/>
      <c r="BF139" s="104"/>
      <c r="BG139" s="104"/>
      <c r="BH139" s="104"/>
      <c r="BI139" s="104"/>
      <c r="BJ139" s="104"/>
      <c r="BK139" s="104"/>
      <c r="BL139" s="104"/>
      <c r="BM139" s="104"/>
      <c r="BN139" s="104"/>
      <c r="BO139" s="104"/>
      <c r="BP139" s="104"/>
      <c r="BQ139" s="104"/>
      <c r="BR139" s="104"/>
      <c r="BS139" s="104"/>
      <c r="BT139" s="104"/>
      <c r="BU139" s="104"/>
      <c r="BV139" s="104"/>
      <c r="BW139" s="104"/>
      <c r="BX139" s="104"/>
      <c r="BY139" s="104"/>
      <c r="BZ139" s="104"/>
      <c r="CA139" s="104"/>
      <c r="CB139" s="104"/>
      <c r="CC139" s="104"/>
      <c r="CD139" s="104"/>
      <c r="CE139" s="104"/>
      <c r="CF139" s="104"/>
      <c r="CG139" s="104"/>
      <c r="CH139" s="104"/>
      <c r="CI139" s="104"/>
      <c r="CJ139" s="104"/>
      <c r="CK139" s="104"/>
      <c r="CL139" s="104"/>
      <c r="CM139" s="104"/>
      <c r="CN139" s="104"/>
      <c r="CO139" s="104"/>
      <c r="CP139" s="104"/>
      <c r="CQ139" s="104"/>
      <c r="CR139" s="104"/>
      <c r="CS139" s="104"/>
      <c r="CT139" s="104"/>
      <c r="CU139" s="104"/>
      <c r="CV139" s="104"/>
      <c r="CW139" s="104"/>
      <c r="CX139" s="104"/>
      <c r="CY139" s="104"/>
      <c r="CZ139" s="104"/>
      <c r="DA139" s="104"/>
      <c r="DB139" s="104"/>
      <c r="DC139" s="104"/>
      <c r="DD139" s="104"/>
      <c r="DE139" s="104"/>
      <c r="DF139" s="104"/>
      <c r="DG139" s="104"/>
      <c r="DH139" s="104"/>
      <c r="DI139" s="104"/>
      <c r="DJ139" s="104"/>
      <c r="DK139" s="104"/>
      <c r="DL139" s="104"/>
      <c r="DM139" s="104"/>
      <c r="DN139" s="104"/>
      <c r="DO139" s="104"/>
      <c r="DP139" s="104"/>
      <c r="DQ139" s="104"/>
      <c r="DR139" s="104"/>
      <c r="DS139" s="104"/>
      <c r="DT139" s="104"/>
      <c r="DU139" s="104"/>
      <c r="DV139" s="104"/>
      <c r="DW139" s="104"/>
      <c r="DX139" s="104"/>
      <c r="DY139" s="104"/>
      <c r="DZ139" s="104"/>
      <c r="EA139" s="104"/>
      <c r="EB139" s="104"/>
      <c r="EC139" s="104"/>
      <c r="ED139" s="104"/>
      <c r="EE139" s="104"/>
      <c r="EF139" s="104"/>
      <c r="EG139" s="104"/>
      <c r="EH139" s="104"/>
      <c r="EI139" s="104"/>
      <c r="EJ139" s="104"/>
      <c r="EK139" s="104"/>
      <c r="EL139" s="104"/>
      <c r="EM139" s="104"/>
      <c r="EN139" s="104"/>
      <c r="EO139" s="104"/>
      <c r="EP139" s="104"/>
      <c r="EQ139" s="104"/>
      <c r="ER139" s="104"/>
      <c r="ES139" s="104"/>
      <c r="ET139" s="104"/>
      <c r="EU139" s="104"/>
      <c r="EV139" s="104"/>
      <c r="EW139" s="104"/>
      <c r="EX139" s="104"/>
      <c r="EY139" s="104"/>
      <c r="EZ139" s="104"/>
      <c r="FA139" s="104"/>
      <c r="FB139" s="104"/>
      <c r="FC139" s="104"/>
      <c r="FD139" s="104"/>
      <c r="FE139" s="104"/>
      <c r="FF139" s="104"/>
      <c r="FG139" s="104"/>
      <c r="FH139" s="104"/>
      <c r="FI139" s="104"/>
      <c r="FJ139" s="104"/>
      <c r="FK139" s="104"/>
      <c r="FL139" s="104"/>
      <c r="FM139" s="104"/>
      <c r="FN139" s="104"/>
      <c r="FO139" s="104"/>
      <c r="FP139" s="104"/>
      <c r="FQ139" s="104"/>
      <c r="FR139" s="104"/>
      <c r="FS139" s="104"/>
      <c r="FT139" s="104"/>
      <c r="FU139" s="104"/>
      <c r="FV139" s="104"/>
      <c r="FW139" s="104"/>
      <c r="FX139" s="104"/>
      <c r="FY139" s="104"/>
      <c r="FZ139" s="104"/>
      <c r="GA139" s="104"/>
      <c r="GB139" s="104"/>
      <c r="GC139" s="104"/>
      <c r="GD139" s="104"/>
      <c r="GE139" s="104"/>
      <c r="GF139" s="104"/>
      <c r="GG139" s="104"/>
      <c r="GH139" s="104"/>
      <c r="GI139" s="104"/>
      <c r="GJ139" s="104"/>
      <c r="GK139" s="104"/>
      <c r="GL139" s="104"/>
      <c r="GM139" s="104"/>
      <c r="GN139" s="104"/>
      <c r="GO139" s="104"/>
      <c r="GP139" s="104"/>
      <c r="GQ139" s="104"/>
      <c r="GR139" s="104"/>
      <c r="GS139" s="104"/>
      <c r="GT139" s="104"/>
      <c r="GU139" s="104"/>
      <c r="GV139" s="104"/>
      <c r="GW139" s="104"/>
      <c r="GX139" s="104"/>
      <c r="GY139" s="104"/>
      <c r="GZ139" s="104"/>
      <c r="HA139" s="104"/>
      <c r="HB139" s="104"/>
      <c r="HC139" s="104"/>
      <c r="HD139" s="104"/>
      <c r="HE139" s="104"/>
      <c r="HF139" s="104"/>
      <c r="HG139" s="104"/>
      <c r="HH139" s="104"/>
      <c r="HI139" s="104"/>
      <c r="HJ139" s="104"/>
      <c r="HK139" s="104"/>
      <c r="HL139" s="104"/>
      <c r="HM139" s="104"/>
      <c r="HN139" s="104"/>
      <c r="HO139" s="104"/>
      <c r="HP139" s="104"/>
      <c r="HQ139" s="104"/>
      <c r="HR139" s="104"/>
      <c r="HS139" s="104"/>
      <c r="HT139" s="104"/>
      <c r="HU139" s="104"/>
      <c r="HV139" s="104"/>
      <c r="HW139" s="104"/>
      <c r="HX139" s="104"/>
      <c r="HY139" s="104"/>
      <c r="HZ139" s="104"/>
      <c r="IA139" s="104"/>
      <c r="IB139" s="104"/>
      <c r="IC139" s="104"/>
      <c r="ID139" s="104"/>
      <c r="IE139" s="104"/>
    </row>
    <row r="140" spans="1:239" s="105" customFormat="1" ht="16.5" customHeight="1">
      <c r="A140" s="538"/>
      <c r="B140" s="538"/>
      <c r="C140" s="623"/>
      <c r="D140" s="624"/>
      <c r="E140" s="521"/>
      <c r="F140" s="232" t="s">
        <v>8</v>
      </c>
      <c r="G140" s="197">
        <f>SUM(G135:G139)</f>
        <v>1273.7</v>
      </c>
      <c r="H140" s="197">
        <f>SUM(H135:H139)</f>
        <v>0</v>
      </c>
      <c r="I140" s="197">
        <f t="shared" ref="I140:K140" si="18">SUM(I135:I139)</f>
        <v>0</v>
      </c>
      <c r="J140" s="197">
        <f t="shared" si="18"/>
        <v>0</v>
      </c>
      <c r="K140" s="197">
        <f t="shared" si="18"/>
        <v>0</v>
      </c>
      <c r="L140" s="640"/>
      <c r="M140" s="640"/>
      <c r="N140" s="640"/>
      <c r="O140" s="640"/>
      <c r="P140" s="19"/>
      <c r="Q140" s="19"/>
      <c r="R140" s="19"/>
      <c r="S140" s="19"/>
      <c r="T140" s="19"/>
      <c r="U140" s="19"/>
      <c r="V140" s="104"/>
      <c r="W140" s="104"/>
      <c r="X140" s="104"/>
      <c r="Y140" s="104"/>
      <c r="Z140" s="104"/>
      <c r="AA140" s="104"/>
      <c r="AB140" s="104"/>
      <c r="AC140" s="104"/>
      <c r="AD140" s="104"/>
      <c r="AE140" s="104"/>
      <c r="AF140" s="104"/>
      <c r="AG140" s="104"/>
      <c r="AH140" s="104"/>
      <c r="AI140" s="104"/>
      <c r="AJ140" s="104"/>
      <c r="AK140" s="104"/>
      <c r="AL140" s="104"/>
      <c r="AM140" s="104"/>
      <c r="AN140" s="104"/>
      <c r="AO140" s="104"/>
      <c r="AP140" s="104"/>
      <c r="AQ140" s="104"/>
      <c r="AR140" s="104"/>
      <c r="AS140" s="104"/>
      <c r="AT140" s="104"/>
      <c r="AU140" s="104"/>
      <c r="AV140" s="104"/>
      <c r="AW140" s="104"/>
      <c r="AX140" s="104"/>
      <c r="AY140" s="104"/>
      <c r="AZ140" s="104"/>
      <c r="BA140" s="104"/>
      <c r="BB140" s="104"/>
      <c r="BC140" s="104"/>
      <c r="BD140" s="104"/>
      <c r="BE140" s="104"/>
      <c r="BF140" s="104"/>
      <c r="BG140" s="104"/>
      <c r="BH140" s="104"/>
      <c r="BI140" s="104"/>
      <c r="BJ140" s="104"/>
      <c r="BK140" s="104"/>
      <c r="BL140" s="104"/>
      <c r="BM140" s="104"/>
      <c r="BN140" s="104"/>
      <c r="BO140" s="104"/>
      <c r="BP140" s="104"/>
      <c r="BQ140" s="104"/>
      <c r="BR140" s="104"/>
      <c r="BS140" s="104"/>
      <c r="BT140" s="104"/>
      <c r="BU140" s="104"/>
      <c r="BV140" s="104"/>
      <c r="BW140" s="104"/>
      <c r="BX140" s="104"/>
      <c r="BY140" s="104"/>
      <c r="BZ140" s="104"/>
      <c r="CA140" s="104"/>
      <c r="CB140" s="104"/>
      <c r="CC140" s="104"/>
      <c r="CD140" s="104"/>
      <c r="CE140" s="104"/>
      <c r="CF140" s="104"/>
      <c r="CG140" s="104"/>
      <c r="CH140" s="104"/>
      <c r="CI140" s="104"/>
      <c r="CJ140" s="104"/>
      <c r="CK140" s="104"/>
      <c r="CL140" s="104"/>
      <c r="CM140" s="104"/>
      <c r="CN140" s="104"/>
      <c r="CO140" s="104"/>
      <c r="CP140" s="104"/>
      <c r="CQ140" s="104"/>
      <c r="CR140" s="104"/>
      <c r="CS140" s="104"/>
      <c r="CT140" s="104"/>
      <c r="CU140" s="104"/>
      <c r="CV140" s="104"/>
      <c r="CW140" s="104"/>
      <c r="CX140" s="104"/>
      <c r="CY140" s="104"/>
      <c r="CZ140" s="104"/>
      <c r="DA140" s="104"/>
      <c r="DB140" s="104"/>
      <c r="DC140" s="104"/>
      <c r="DD140" s="104"/>
      <c r="DE140" s="104"/>
      <c r="DF140" s="104"/>
      <c r="DG140" s="104"/>
      <c r="DH140" s="104"/>
      <c r="DI140" s="104"/>
      <c r="DJ140" s="104"/>
      <c r="DK140" s="104"/>
      <c r="DL140" s="104"/>
      <c r="DM140" s="104"/>
      <c r="DN140" s="104"/>
      <c r="DO140" s="104"/>
      <c r="DP140" s="104"/>
      <c r="DQ140" s="104"/>
      <c r="DR140" s="104"/>
      <c r="DS140" s="104"/>
      <c r="DT140" s="104"/>
      <c r="DU140" s="104"/>
      <c r="DV140" s="104"/>
      <c r="DW140" s="104"/>
      <c r="DX140" s="104"/>
      <c r="DY140" s="104"/>
      <c r="DZ140" s="104"/>
      <c r="EA140" s="104"/>
      <c r="EB140" s="104"/>
      <c r="EC140" s="104"/>
      <c r="ED140" s="104"/>
      <c r="EE140" s="104"/>
      <c r="EF140" s="104"/>
      <c r="EG140" s="104"/>
      <c r="EH140" s="104"/>
      <c r="EI140" s="104"/>
      <c r="EJ140" s="104"/>
      <c r="EK140" s="104"/>
      <c r="EL140" s="104"/>
      <c r="EM140" s="104"/>
      <c r="EN140" s="104"/>
      <c r="EO140" s="104"/>
      <c r="EP140" s="104"/>
      <c r="EQ140" s="104"/>
      <c r="ER140" s="104"/>
      <c r="ES140" s="104"/>
      <c r="ET140" s="104"/>
      <c r="EU140" s="104"/>
      <c r="EV140" s="104"/>
      <c r="EW140" s="104"/>
      <c r="EX140" s="104"/>
      <c r="EY140" s="104"/>
      <c r="EZ140" s="104"/>
      <c r="FA140" s="104"/>
      <c r="FB140" s="104"/>
      <c r="FC140" s="104"/>
      <c r="FD140" s="104"/>
      <c r="FE140" s="104"/>
      <c r="FF140" s="104"/>
      <c r="FG140" s="104"/>
      <c r="FH140" s="104"/>
      <c r="FI140" s="104"/>
      <c r="FJ140" s="104"/>
      <c r="FK140" s="104"/>
      <c r="FL140" s="104"/>
      <c r="FM140" s="104"/>
      <c r="FN140" s="104"/>
      <c r="FO140" s="104"/>
      <c r="FP140" s="104"/>
      <c r="FQ140" s="104"/>
      <c r="FR140" s="104"/>
      <c r="FS140" s="104"/>
      <c r="FT140" s="104"/>
      <c r="FU140" s="104"/>
      <c r="FV140" s="104"/>
      <c r="FW140" s="104"/>
      <c r="FX140" s="104"/>
      <c r="FY140" s="104"/>
      <c r="FZ140" s="104"/>
      <c r="GA140" s="104"/>
      <c r="GB140" s="104"/>
      <c r="GC140" s="104"/>
      <c r="GD140" s="104"/>
      <c r="GE140" s="104"/>
      <c r="GF140" s="104"/>
      <c r="GG140" s="104"/>
      <c r="GH140" s="104"/>
      <c r="GI140" s="104"/>
      <c r="GJ140" s="104"/>
      <c r="GK140" s="104"/>
      <c r="GL140" s="104"/>
      <c r="GM140" s="104"/>
      <c r="GN140" s="104"/>
      <c r="GO140" s="104"/>
      <c r="GP140" s="104"/>
      <c r="GQ140" s="104"/>
      <c r="GR140" s="104"/>
      <c r="GS140" s="104"/>
      <c r="GT140" s="104"/>
      <c r="GU140" s="104"/>
      <c r="GV140" s="104"/>
      <c r="GW140" s="104"/>
      <c r="GX140" s="104"/>
      <c r="GY140" s="104"/>
      <c r="GZ140" s="104"/>
      <c r="HA140" s="104"/>
      <c r="HB140" s="104"/>
      <c r="HC140" s="104"/>
      <c r="HD140" s="104"/>
      <c r="HE140" s="104"/>
      <c r="HF140" s="104"/>
      <c r="HG140" s="104"/>
      <c r="HH140" s="104"/>
      <c r="HI140" s="104"/>
      <c r="HJ140" s="104"/>
      <c r="HK140" s="104"/>
      <c r="HL140" s="104"/>
      <c r="HM140" s="104"/>
      <c r="HN140" s="104"/>
      <c r="HO140" s="104"/>
      <c r="HP140" s="104"/>
      <c r="HQ140" s="104"/>
      <c r="HR140" s="104"/>
      <c r="HS140" s="104"/>
      <c r="HT140" s="104"/>
      <c r="HU140" s="104"/>
      <c r="HV140" s="104"/>
      <c r="HW140" s="104"/>
      <c r="HX140" s="104"/>
      <c r="HY140" s="104"/>
      <c r="HZ140" s="104"/>
      <c r="IA140" s="104"/>
      <c r="IB140" s="104"/>
      <c r="IC140" s="104"/>
      <c r="ID140" s="104"/>
      <c r="IE140" s="104"/>
    </row>
    <row r="141" spans="1:239" s="105" customFormat="1" ht="15.75" hidden="1" customHeight="1">
      <c r="A141" s="538" t="s">
        <v>10</v>
      </c>
      <c r="B141" s="539" t="s">
        <v>14</v>
      </c>
      <c r="C141" s="623" t="s">
        <v>153</v>
      </c>
      <c r="D141" s="624" t="s">
        <v>154</v>
      </c>
      <c r="E141" s="521" t="s">
        <v>35</v>
      </c>
      <c r="F141" s="279" t="s">
        <v>12</v>
      </c>
      <c r="G141" s="106"/>
      <c r="H141" s="106"/>
      <c r="I141" s="106"/>
      <c r="J141" s="85"/>
      <c r="K141" s="85"/>
      <c r="L141" s="316"/>
      <c r="M141" s="369"/>
      <c r="N141" s="369"/>
      <c r="O141" s="369"/>
      <c r="P141" s="19"/>
      <c r="Q141" s="19"/>
      <c r="R141" s="19"/>
      <c r="S141" s="19"/>
      <c r="T141" s="19"/>
      <c r="U141" s="19"/>
      <c r="V141" s="104"/>
      <c r="W141" s="104"/>
      <c r="X141" s="104"/>
      <c r="Y141" s="104"/>
      <c r="Z141" s="104"/>
      <c r="AA141" s="104"/>
      <c r="AB141" s="104"/>
      <c r="AC141" s="104"/>
      <c r="AD141" s="104"/>
      <c r="AE141" s="104"/>
      <c r="AF141" s="104"/>
      <c r="AG141" s="104"/>
      <c r="AH141" s="104"/>
      <c r="AI141" s="104"/>
      <c r="AJ141" s="104"/>
      <c r="AK141" s="104"/>
      <c r="AL141" s="104"/>
      <c r="AM141" s="104"/>
      <c r="AN141" s="104"/>
      <c r="AO141" s="104"/>
      <c r="AP141" s="104"/>
      <c r="AQ141" s="104"/>
      <c r="AR141" s="104"/>
      <c r="AS141" s="104"/>
      <c r="AT141" s="104"/>
      <c r="AU141" s="104"/>
      <c r="AV141" s="104"/>
      <c r="AW141" s="104"/>
      <c r="AX141" s="104"/>
      <c r="AY141" s="104"/>
      <c r="AZ141" s="104"/>
      <c r="BA141" s="104"/>
      <c r="BB141" s="104"/>
      <c r="BC141" s="104"/>
      <c r="BD141" s="104"/>
      <c r="BE141" s="104"/>
      <c r="BF141" s="104"/>
      <c r="BG141" s="104"/>
      <c r="BH141" s="104"/>
      <c r="BI141" s="104"/>
      <c r="BJ141" s="104"/>
      <c r="BK141" s="104"/>
      <c r="BL141" s="104"/>
      <c r="BM141" s="104"/>
      <c r="BN141" s="104"/>
      <c r="BO141" s="104"/>
      <c r="BP141" s="104"/>
      <c r="BQ141" s="104"/>
      <c r="BR141" s="104"/>
      <c r="BS141" s="104"/>
      <c r="BT141" s="104"/>
      <c r="BU141" s="104"/>
      <c r="BV141" s="104"/>
      <c r="BW141" s="104"/>
      <c r="BX141" s="104"/>
      <c r="BY141" s="104"/>
      <c r="BZ141" s="104"/>
      <c r="CA141" s="104"/>
      <c r="CB141" s="104"/>
      <c r="CC141" s="104"/>
      <c r="CD141" s="104"/>
      <c r="CE141" s="104"/>
      <c r="CF141" s="104"/>
      <c r="CG141" s="104"/>
      <c r="CH141" s="104"/>
      <c r="CI141" s="104"/>
      <c r="CJ141" s="104"/>
      <c r="CK141" s="104"/>
      <c r="CL141" s="104"/>
      <c r="CM141" s="104"/>
      <c r="CN141" s="104"/>
      <c r="CO141" s="104"/>
      <c r="CP141" s="104"/>
      <c r="CQ141" s="104"/>
      <c r="CR141" s="104"/>
      <c r="CS141" s="104"/>
      <c r="CT141" s="104"/>
      <c r="CU141" s="104"/>
      <c r="CV141" s="104"/>
      <c r="CW141" s="104"/>
      <c r="CX141" s="104"/>
      <c r="CY141" s="104"/>
      <c r="CZ141" s="104"/>
      <c r="DA141" s="104"/>
      <c r="DB141" s="104"/>
      <c r="DC141" s="104"/>
      <c r="DD141" s="104"/>
      <c r="DE141" s="104"/>
      <c r="DF141" s="104"/>
      <c r="DG141" s="104"/>
      <c r="DH141" s="104"/>
      <c r="DI141" s="104"/>
      <c r="DJ141" s="104"/>
      <c r="DK141" s="104"/>
      <c r="DL141" s="104"/>
      <c r="DM141" s="104"/>
      <c r="DN141" s="104"/>
      <c r="DO141" s="104"/>
      <c r="DP141" s="104"/>
      <c r="DQ141" s="104"/>
      <c r="DR141" s="104"/>
      <c r="DS141" s="104"/>
      <c r="DT141" s="104"/>
      <c r="DU141" s="104"/>
      <c r="DV141" s="104"/>
      <c r="DW141" s="104"/>
      <c r="DX141" s="104"/>
      <c r="DY141" s="104"/>
      <c r="DZ141" s="104"/>
      <c r="EA141" s="104"/>
      <c r="EB141" s="104"/>
      <c r="EC141" s="104"/>
      <c r="ED141" s="104"/>
      <c r="EE141" s="104"/>
      <c r="EF141" s="104"/>
      <c r="EG141" s="104"/>
      <c r="EH141" s="104"/>
      <c r="EI141" s="104"/>
      <c r="EJ141" s="104"/>
      <c r="EK141" s="104"/>
      <c r="EL141" s="104"/>
      <c r="EM141" s="104"/>
      <c r="EN141" s="104"/>
      <c r="EO141" s="104"/>
      <c r="EP141" s="104"/>
      <c r="EQ141" s="104"/>
      <c r="ER141" s="104"/>
      <c r="ES141" s="104"/>
      <c r="ET141" s="104"/>
      <c r="EU141" s="104"/>
      <c r="EV141" s="104"/>
      <c r="EW141" s="104"/>
      <c r="EX141" s="104"/>
      <c r="EY141" s="104"/>
      <c r="EZ141" s="104"/>
      <c r="FA141" s="104"/>
      <c r="FB141" s="104"/>
      <c r="FC141" s="104"/>
      <c r="FD141" s="104"/>
      <c r="FE141" s="104"/>
      <c r="FF141" s="104"/>
      <c r="FG141" s="104"/>
      <c r="FH141" s="104"/>
      <c r="FI141" s="104"/>
      <c r="FJ141" s="104"/>
      <c r="FK141" s="104"/>
      <c r="FL141" s="104"/>
      <c r="FM141" s="104"/>
      <c r="FN141" s="104"/>
      <c r="FO141" s="104"/>
      <c r="FP141" s="104"/>
      <c r="FQ141" s="104"/>
      <c r="FR141" s="104"/>
      <c r="FS141" s="104"/>
      <c r="FT141" s="104"/>
      <c r="FU141" s="104"/>
      <c r="FV141" s="104"/>
      <c r="FW141" s="104"/>
      <c r="FX141" s="104"/>
      <c r="FY141" s="104"/>
      <c r="FZ141" s="104"/>
      <c r="GA141" s="104"/>
      <c r="GB141" s="104"/>
      <c r="GC141" s="104"/>
      <c r="GD141" s="104"/>
      <c r="GE141" s="104"/>
      <c r="GF141" s="104"/>
      <c r="GG141" s="104"/>
      <c r="GH141" s="104"/>
      <c r="GI141" s="104"/>
      <c r="GJ141" s="104"/>
      <c r="GK141" s="104"/>
      <c r="GL141" s="104"/>
      <c r="GM141" s="104"/>
      <c r="GN141" s="104"/>
      <c r="GO141" s="104"/>
      <c r="GP141" s="104"/>
      <c r="GQ141" s="104"/>
      <c r="GR141" s="104"/>
      <c r="GS141" s="104"/>
      <c r="GT141" s="104"/>
      <c r="GU141" s="104"/>
      <c r="GV141" s="104"/>
      <c r="GW141" s="104"/>
      <c r="GX141" s="104"/>
      <c r="GY141" s="104"/>
      <c r="GZ141" s="104"/>
      <c r="HA141" s="104"/>
      <c r="HB141" s="104"/>
      <c r="HC141" s="104"/>
      <c r="HD141" s="104"/>
      <c r="HE141" s="104"/>
      <c r="HF141" s="104"/>
      <c r="HG141" s="104"/>
      <c r="HH141" s="104"/>
      <c r="HI141" s="104"/>
      <c r="HJ141" s="104"/>
      <c r="HK141" s="104"/>
      <c r="HL141" s="104"/>
      <c r="HM141" s="104"/>
      <c r="HN141" s="104"/>
      <c r="HO141" s="104"/>
      <c r="HP141" s="104"/>
      <c r="HQ141" s="104"/>
      <c r="HR141" s="104"/>
      <c r="HS141" s="104"/>
      <c r="HT141" s="104"/>
      <c r="HU141" s="104"/>
      <c r="HV141" s="104"/>
      <c r="HW141" s="104"/>
      <c r="HX141" s="104"/>
      <c r="HY141" s="104"/>
      <c r="HZ141" s="104"/>
      <c r="IA141" s="104"/>
      <c r="IB141" s="104"/>
      <c r="IC141" s="104"/>
      <c r="ID141" s="104"/>
      <c r="IE141" s="104"/>
    </row>
    <row r="142" spans="1:239" s="105" customFormat="1" ht="15.75" hidden="1" customHeight="1">
      <c r="A142" s="515"/>
      <c r="B142" s="515"/>
      <c r="C142" s="433"/>
      <c r="D142" s="414"/>
      <c r="E142" s="625"/>
      <c r="F142" s="280" t="s">
        <v>8</v>
      </c>
      <c r="G142" s="90">
        <f>SUM(G141)</f>
        <v>0</v>
      </c>
      <c r="H142" s="90"/>
      <c r="I142" s="90">
        <f>SUM(I141)</f>
        <v>0</v>
      </c>
      <c r="J142" s="90">
        <f>SUM(J141)</f>
        <v>0</v>
      </c>
      <c r="K142" s="90">
        <f>SUM(K141)</f>
        <v>0</v>
      </c>
      <c r="L142" s="626"/>
      <c r="M142" s="626"/>
      <c r="N142" s="626"/>
      <c r="O142" s="626"/>
      <c r="P142" s="19"/>
      <c r="Q142" s="19"/>
      <c r="R142" s="19"/>
      <c r="S142" s="19"/>
      <c r="T142" s="19"/>
      <c r="U142" s="19"/>
      <c r="V142" s="104"/>
      <c r="W142" s="104"/>
      <c r="X142" s="104"/>
      <c r="Y142" s="104"/>
      <c r="Z142" s="104"/>
      <c r="AA142" s="104"/>
      <c r="AB142" s="104"/>
      <c r="AC142" s="104"/>
      <c r="AD142" s="104"/>
      <c r="AE142" s="104"/>
      <c r="AF142" s="104"/>
      <c r="AG142" s="104"/>
      <c r="AH142" s="104"/>
      <c r="AI142" s="104"/>
      <c r="AJ142" s="104"/>
      <c r="AK142" s="104"/>
      <c r="AL142" s="104"/>
      <c r="AM142" s="104"/>
      <c r="AN142" s="104"/>
      <c r="AO142" s="104"/>
      <c r="AP142" s="104"/>
      <c r="AQ142" s="104"/>
      <c r="AR142" s="104"/>
      <c r="AS142" s="104"/>
      <c r="AT142" s="104"/>
      <c r="AU142" s="104"/>
      <c r="AV142" s="104"/>
      <c r="AW142" s="104"/>
      <c r="AX142" s="104"/>
      <c r="AY142" s="104"/>
      <c r="AZ142" s="104"/>
      <c r="BA142" s="104"/>
      <c r="BB142" s="104"/>
      <c r="BC142" s="104"/>
      <c r="BD142" s="104"/>
      <c r="BE142" s="104"/>
      <c r="BF142" s="104"/>
      <c r="BG142" s="104"/>
      <c r="BH142" s="104"/>
      <c r="BI142" s="104"/>
      <c r="BJ142" s="104"/>
      <c r="BK142" s="104"/>
      <c r="BL142" s="104"/>
      <c r="BM142" s="104"/>
      <c r="BN142" s="104"/>
      <c r="BO142" s="104"/>
      <c r="BP142" s="104"/>
      <c r="BQ142" s="104"/>
      <c r="BR142" s="104"/>
      <c r="BS142" s="104"/>
      <c r="BT142" s="104"/>
      <c r="BU142" s="104"/>
      <c r="BV142" s="104"/>
      <c r="BW142" s="104"/>
      <c r="BX142" s="104"/>
      <c r="BY142" s="104"/>
      <c r="BZ142" s="104"/>
      <c r="CA142" s="104"/>
      <c r="CB142" s="104"/>
      <c r="CC142" s="104"/>
      <c r="CD142" s="104"/>
      <c r="CE142" s="104"/>
      <c r="CF142" s="104"/>
      <c r="CG142" s="104"/>
      <c r="CH142" s="104"/>
      <c r="CI142" s="104"/>
      <c r="CJ142" s="104"/>
      <c r="CK142" s="104"/>
      <c r="CL142" s="104"/>
      <c r="CM142" s="104"/>
      <c r="CN142" s="104"/>
      <c r="CO142" s="104"/>
      <c r="CP142" s="104"/>
      <c r="CQ142" s="104"/>
      <c r="CR142" s="104"/>
      <c r="CS142" s="104"/>
      <c r="CT142" s="104"/>
      <c r="CU142" s="104"/>
      <c r="CV142" s="104"/>
      <c r="CW142" s="104"/>
      <c r="CX142" s="104"/>
      <c r="CY142" s="104"/>
      <c r="CZ142" s="104"/>
      <c r="DA142" s="104"/>
      <c r="DB142" s="104"/>
      <c r="DC142" s="104"/>
      <c r="DD142" s="104"/>
      <c r="DE142" s="104"/>
      <c r="DF142" s="104"/>
      <c r="DG142" s="104"/>
      <c r="DH142" s="104"/>
      <c r="DI142" s="104"/>
      <c r="DJ142" s="104"/>
      <c r="DK142" s="104"/>
      <c r="DL142" s="104"/>
      <c r="DM142" s="104"/>
      <c r="DN142" s="104"/>
      <c r="DO142" s="104"/>
      <c r="DP142" s="104"/>
      <c r="DQ142" s="104"/>
      <c r="DR142" s="104"/>
      <c r="DS142" s="104"/>
      <c r="DT142" s="104"/>
      <c r="DU142" s="104"/>
      <c r="DV142" s="104"/>
      <c r="DW142" s="104"/>
      <c r="DX142" s="104"/>
      <c r="DY142" s="104"/>
      <c r="DZ142" s="104"/>
      <c r="EA142" s="104"/>
      <c r="EB142" s="104"/>
      <c r="EC142" s="104"/>
      <c r="ED142" s="104"/>
      <c r="EE142" s="104"/>
      <c r="EF142" s="104"/>
      <c r="EG142" s="104"/>
      <c r="EH142" s="104"/>
      <c r="EI142" s="104"/>
      <c r="EJ142" s="104"/>
      <c r="EK142" s="104"/>
      <c r="EL142" s="104"/>
      <c r="EM142" s="104"/>
      <c r="EN142" s="104"/>
      <c r="EO142" s="104"/>
      <c r="EP142" s="104"/>
      <c r="EQ142" s="104"/>
      <c r="ER142" s="104"/>
      <c r="ES142" s="104"/>
      <c r="ET142" s="104"/>
      <c r="EU142" s="104"/>
      <c r="EV142" s="104"/>
      <c r="EW142" s="104"/>
      <c r="EX142" s="104"/>
      <c r="EY142" s="104"/>
      <c r="EZ142" s="104"/>
      <c r="FA142" s="104"/>
      <c r="FB142" s="104"/>
      <c r="FC142" s="104"/>
      <c r="FD142" s="104"/>
      <c r="FE142" s="104"/>
      <c r="FF142" s="104"/>
      <c r="FG142" s="104"/>
      <c r="FH142" s="104"/>
      <c r="FI142" s="104"/>
      <c r="FJ142" s="104"/>
      <c r="FK142" s="104"/>
      <c r="FL142" s="104"/>
      <c r="FM142" s="104"/>
      <c r="FN142" s="104"/>
      <c r="FO142" s="104"/>
      <c r="FP142" s="104"/>
      <c r="FQ142" s="104"/>
      <c r="FR142" s="104"/>
      <c r="FS142" s="104"/>
      <c r="FT142" s="104"/>
      <c r="FU142" s="104"/>
      <c r="FV142" s="104"/>
      <c r="FW142" s="104"/>
      <c r="FX142" s="104"/>
      <c r="FY142" s="104"/>
      <c r="FZ142" s="104"/>
      <c r="GA142" s="104"/>
      <c r="GB142" s="104"/>
      <c r="GC142" s="104"/>
      <c r="GD142" s="104"/>
      <c r="GE142" s="104"/>
      <c r="GF142" s="104"/>
      <c r="GG142" s="104"/>
      <c r="GH142" s="104"/>
      <c r="GI142" s="104"/>
      <c r="GJ142" s="104"/>
      <c r="GK142" s="104"/>
      <c r="GL142" s="104"/>
      <c r="GM142" s="104"/>
      <c r="GN142" s="104"/>
      <c r="GO142" s="104"/>
      <c r="GP142" s="104"/>
      <c r="GQ142" s="104"/>
      <c r="GR142" s="104"/>
      <c r="GS142" s="104"/>
      <c r="GT142" s="104"/>
      <c r="GU142" s="104"/>
      <c r="GV142" s="104"/>
      <c r="GW142" s="104"/>
      <c r="GX142" s="104"/>
      <c r="GY142" s="104"/>
      <c r="GZ142" s="104"/>
      <c r="HA142" s="104"/>
      <c r="HB142" s="104"/>
      <c r="HC142" s="104"/>
      <c r="HD142" s="104"/>
      <c r="HE142" s="104"/>
      <c r="HF142" s="104"/>
      <c r="HG142" s="104"/>
      <c r="HH142" s="104"/>
      <c r="HI142" s="104"/>
      <c r="HJ142" s="104"/>
      <c r="HK142" s="104"/>
      <c r="HL142" s="104"/>
      <c r="HM142" s="104"/>
      <c r="HN142" s="104"/>
      <c r="HO142" s="104"/>
      <c r="HP142" s="104"/>
      <c r="HQ142" s="104"/>
      <c r="HR142" s="104"/>
      <c r="HS142" s="104"/>
      <c r="HT142" s="104"/>
      <c r="HU142" s="104"/>
      <c r="HV142" s="104"/>
      <c r="HW142" s="104"/>
      <c r="HX142" s="104"/>
      <c r="HY142" s="104"/>
      <c r="HZ142" s="104"/>
      <c r="IA142" s="104"/>
      <c r="IB142" s="104"/>
      <c r="IC142" s="104"/>
      <c r="ID142" s="104"/>
      <c r="IE142" s="104"/>
    </row>
    <row r="143" spans="1:239">
      <c r="A143" s="342" t="s">
        <v>10</v>
      </c>
      <c r="B143" s="343" t="s">
        <v>14</v>
      </c>
      <c r="C143" s="569" t="s">
        <v>15</v>
      </c>
      <c r="D143" s="570"/>
      <c r="E143" s="570"/>
      <c r="F143" s="571"/>
      <c r="G143" s="107">
        <f>SUM(G104+G107+G112+G116+G121+G125+G130+G134+G140+G142)</f>
        <v>10585.5</v>
      </c>
      <c r="H143" s="107">
        <f>SUM(H104+H107+H112+H116+H121+H125+H130+H134+H140+H142)</f>
        <v>11692.400000000001</v>
      </c>
      <c r="I143" s="107">
        <f t="shared" ref="I143:K143" si="19">SUM(I104+I107+I112+I116+I121+I125+I130+I134+I140+I142)</f>
        <v>9384.5</v>
      </c>
      <c r="J143" s="107">
        <f t="shared" si="19"/>
        <v>13561.400000000001</v>
      </c>
      <c r="K143" s="107">
        <f t="shared" si="19"/>
        <v>7076.6999999999989</v>
      </c>
      <c r="L143" s="627"/>
      <c r="M143" s="628"/>
      <c r="N143" s="628"/>
      <c r="O143" s="629"/>
    </row>
    <row r="144" spans="1:239">
      <c r="A144" s="305" t="s">
        <v>10</v>
      </c>
      <c r="B144" s="630" t="s">
        <v>328</v>
      </c>
      <c r="C144" s="631"/>
      <c r="D144" s="631"/>
      <c r="E144" s="631"/>
      <c r="F144" s="632"/>
      <c r="G144" s="108">
        <f>SUM(G74,G88,G97,G143)</f>
        <v>19280.400000000001</v>
      </c>
      <c r="H144" s="108">
        <f>SUM(H74,H88,H97,H143)</f>
        <v>19389.400000000001</v>
      </c>
      <c r="I144" s="108">
        <f>SUM(I74,I88,I97,I143)</f>
        <v>17200.900000000001</v>
      </c>
      <c r="J144" s="108">
        <f>SUM(J74,J88,J97,J143)</f>
        <v>21292</v>
      </c>
      <c r="K144" s="108">
        <f>SUM(K74,K88,K97,K143)</f>
        <v>16558</v>
      </c>
      <c r="L144" s="633"/>
      <c r="M144" s="634"/>
      <c r="N144" s="634"/>
      <c r="O144" s="635"/>
    </row>
    <row r="145" spans="1:241">
      <c r="A145" s="344" t="s">
        <v>155</v>
      </c>
      <c r="B145" s="326"/>
      <c r="C145" s="326"/>
      <c r="D145" s="326"/>
      <c r="E145" s="326"/>
      <c r="F145" s="326"/>
      <c r="G145" s="326"/>
      <c r="H145" s="326"/>
      <c r="I145" s="326"/>
      <c r="J145" s="326"/>
      <c r="K145" s="326"/>
      <c r="L145" s="326"/>
      <c r="M145" s="326"/>
      <c r="N145" s="326"/>
      <c r="O145" s="370"/>
    </row>
    <row r="146" spans="1:241">
      <c r="A146" s="305" t="s">
        <v>13</v>
      </c>
      <c r="B146" s="752" t="s">
        <v>258</v>
      </c>
      <c r="C146" s="753"/>
      <c r="D146" s="753"/>
      <c r="E146" s="753"/>
      <c r="F146" s="753"/>
      <c r="G146" s="753"/>
      <c r="H146" s="753"/>
      <c r="I146" s="753"/>
      <c r="J146" s="753"/>
      <c r="K146" s="753"/>
      <c r="L146" s="753"/>
      <c r="M146" s="753"/>
      <c r="N146" s="753"/>
      <c r="O146" s="754"/>
    </row>
    <row r="147" spans="1:241">
      <c r="A147" s="305" t="s">
        <v>13</v>
      </c>
      <c r="B147" s="306" t="s">
        <v>10</v>
      </c>
      <c r="C147" s="522" t="s">
        <v>156</v>
      </c>
      <c r="D147" s="523"/>
      <c r="E147" s="523"/>
      <c r="F147" s="523"/>
      <c r="G147" s="523"/>
      <c r="H147" s="523"/>
      <c r="I147" s="523"/>
      <c r="J147" s="523"/>
      <c r="K147" s="524"/>
      <c r="L147" s="524"/>
      <c r="M147" s="523"/>
      <c r="N147" s="523"/>
      <c r="O147" s="525"/>
    </row>
    <row r="148" spans="1:241" ht="42" customHeight="1">
      <c r="A148" s="515" t="s">
        <v>13</v>
      </c>
      <c r="B148" s="508" t="s">
        <v>10</v>
      </c>
      <c r="C148" s="433" t="s">
        <v>10</v>
      </c>
      <c r="D148" s="605" t="s">
        <v>157</v>
      </c>
      <c r="E148" s="608" t="s">
        <v>316</v>
      </c>
      <c r="F148" s="281" t="s">
        <v>270</v>
      </c>
      <c r="G148" s="30">
        <v>483.3</v>
      </c>
      <c r="H148" s="30">
        <v>45.5</v>
      </c>
      <c r="I148" s="228">
        <v>724</v>
      </c>
      <c r="J148" s="103">
        <v>4720</v>
      </c>
      <c r="K148" s="193">
        <v>3000</v>
      </c>
      <c r="L148" s="482" t="s">
        <v>342</v>
      </c>
      <c r="M148" s="611">
        <v>100</v>
      </c>
      <c r="N148" s="422">
        <v>100</v>
      </c>
      <c r="O148" s="422">
        <v>100</v>
      </c>
    </row>
    <row r="149" spans="1:241" ht="36" customHeight="1">
      <c r="A149" s="516"/>
      <c r="B149" s="509"/>
      <c r="C149" s="434"/>
      <c r="D149" s="606"/>
      <c r="E149" s="548"/>
      <c r="F149" s="614" t="s">
        <v>26</v>
      </c>
      <c r="G149" s="616">
        <v>2237.3000000000002</v>
      </c>
      <c r="H149" s="616">
        <v>1365</v>
      </c>
      <c r="I149" s="618">
        <v>1141.7</v>
      </c>
      <c r="J149" s="620"/>
      <c r="K149" s="622"/>
      <c r="L149" s="610"/>
      <c r="M149" s="612"/>
      <c r="N149" s="499"/>
      <c r="O149" s="499"/>
    </row>
    <row r="150" spans="1:241" ht="32.25" customHeight="1">
      <c r="A150" s="516"/>
      <c r="B150" s="509"/>
      <c r="C150" s="434"/>
      <c r="D150" s="606"/>
      <c r="E150" s="548"/>
      <c r="F150" s="615"/>
      <c r="G150" s="617"/>
      <c r="H150" s="617"/>
      <c r="I150" s="619"/>
      <c r="J150" s="621"/>
      <c r="K150" s="621"/>
      <c r="L150" s="610"/>
      <c r="M150" s="612"/>
      <c r="N150" s="499"/>
      <c r="O150" s="499"/>
    </row>
    <row r="151" spans="1:241" ht="41.25" customHeight="1">
      <c r="A151" s="516"/>
      <c r="B151" s="509"/>
      <c r="C151" s="434"/>
      <c r="D151" s="606"/>
      <c r="E151" s="548"/>
      <c r="F151" s="300" t="s">
        <v>272</v>
      </c>
      <c r="G151" s="109"/>
      <c r="H151" s="109"/>
      <c r="I151" s="250"/>
      <c r="J151" s="301"/>
      <c r="K151" s="301"/>
      <c r="L151" s="483"/>
      <c r="M151" s="612"/>
      <c r="N151" s="499"/>
      <c r="O151" s="499"/>
    </row>
    <row r="152" spans="1:241" ht="50.25" customHeight="1">
      <c r="A152" s="516"/>
      <c r="B152" s="509"/>
      <c r="C152" s="434"/>
      <c r="D152" s="606"/>
      <c r="E152" s="548"/>
      <c r="F152" s="267" t="s">
        <v>286</v>
      </c>
      <c r="G152" s="30">
        <v>1274.5999999999999</v>
      </c>
      <c r="H152" s="30">
        <v>1000</v>
      </c>
      <c r="I152" s="228">
        <v>2678.4</v>
      </c>
      <c r="J152" s="194">
        <v>1000</v>
      </c>
      <c r="K152" s="195">
        <v>1000</v>
      </c>
      <c r="L152" s="371" t="s">
        <v>343</v>
      </c>
      <c r="M152" s="613"/>
      <c r="N152" s="423"/>
      <c r="O152" s="423"/>
      <c r="P152" s="404"/>
      <c r="Q152" s="405"/>
    </row>
    <row r="153" spans="1:241">
      <c r="A153" s="517"/>
      <c r="B153" s="510"/>
      <c r="C153" s="435"/>
      <c r="D153" s="607"/>
      <c r="E153" s="549"/>
      <c r="F153" s="282" t="s">
        <v>8</v>
      </c>
      <c r="G153" s="233">
        <f>SUM(G148:G152)</f>
        <v>3995.2000000000003</v>
      </c>
      <c r="H153" s="233">
        <f>SUM(H148:H152)</f>
        <v>2410.5</v>
      </c>
      <c r="I153" s="233">
        <f t="shared" ref="I153:K153" si="20">SUM(I148:I152)</f>
        <v>4544.1000000000004</v>
      </c>
      <c r="J153" s="233">
        <f t="shared" si="20"/>
        <v>5720</v>
      </c>
      <c r="K153" s="233">
        <f t="shared" si="20"/>
        <v>4000</v>
      </c>
      <c r="L153" s="609"/>
      <c r="M153" s="440"/>
      <c r="N153" s="440"/>
      <c r="O153" s="441"/>
    </row>
    <row r="154" spans="1:241">
      <c r="A154" s="515" t="s">
        <v>13</v>
      </c>
      <c r="B154" s="508" t="s">
        <v>10</v>
      </c>
      <c r="C154" s="543" t="s">
        <v>35</v>
      </c>
      <c r="D154" s="546" t="s">
        <v>341</v>
      </c>
      <c r="E154" s="548" t="s">
        <v>317</v>
      </c>
      <c r="F154" s="283" t="s">
        <v>270</v>
      </c>
      <c r="G154" s="109"/>
      <c r="H154" s="109"/>
      <c r="I154" s="250"/>
      <c r="J154" s="111">
        <v>2200</v>
      </c>
      <c r="K154" s="111">
        <v>2200</v>
      </c>
      <c r="L154" s="595" t="s">
        <v>340</v>
      </c>
      <c r="M154" s="591"/>
      <c r="N154" s="591">
        <v>1</v>
      </c>
      <c r="O154" s="591"/>
    </row>
    <row r="155" spans="1:241" ht="24.75" customHeight="1">
      <c r="A155" s="516"/>
      <c r="B155" s="509"/>
      <c r="C155" s="544"/>
      <c r="D155" s="546"/>
      <c r="E155" s="548"/>
      <c r="F155" s="267" t="s">
        <v>286</v>
      </c>
      <c r="G155" s="110"/>
      <c r="H155" s="110"/>
      <c r="I155" s="251"/>
      <c r="J155" s="111"/>
      <c r="K155" s="111"/>
      <c r="L155" s="596"/>
      <c r="M155" s="592"/>
      <c r="N155" s="592"/>
      <c r="O155" s="592"/>
    </row>
    <row r="156" spans="1:241">
      <c r="A156" s="516"/>
      <c r="B156" s="509"/>
      <c r="C156" s="544"/>
      <c r="D156" s="546"/>
      <c r="E156" s="548"/>
      <c r="F156" s="277" t="s">
        <v>276</v>
      </c>
      <c r="G156" s="91"/>
      <c r="H156" s="91"/>
      <c r="I156" s="247"/>
      <c r="J156" s="111"/>
      <c r="K156" s="111"/>
      <c r="L156" s="597"/>
      <c r="M156" s="593"/>
      <c r="N156" s="593"/>
      <c r="O156" s="593"/>
    </row>
    <row r="157" spans="1:241">
      <c r="A157" s="517"/>
      <c r="B157" s="510"/>
      <c r="C157" s="545"/>
      <c r="D157" s="547"/>
      <c r="E157" s="549"/>
      <c r="F157" s="232" t="s">
        <v>8</v>
      </c>
      <c r="G157" s="197">
        <f>G154+G155+G156</f>
        <v>0</v>
      </c>
      <c r="H157" s="197">
        <f>H154+H155+H156</f>
        <v>0</v>
      </c>
      <c r="I157" s="197">
        <f t="shared" ref="I157:K157" si="21">I154+I155+I156</f>
        <v>0</v>
      </c>
      <c r="J157" s="197">
        <f t="shared" si="21"/>
        <v>2200</v>
      </c>
      <c r="K157" s="197">
        <f t="shared" si="21"/>
        <v>2200</v>
      </c>
      <c r="L157" s="439"/>
      <c r="M157" s="440"/>
      <c r="N157" s="440"/>
      <c r="O157" s="594"/>
    </row>
    <row r="158" spans="1:241" s="37" customFormat="1" ht="69.75" customHeight="1">
      <c r="A158" s="515" t="s">
        <v>13</v>
      </c>
      <c r="B158" s="508" t="s">
        <v>10</v>
      </c>
      <c r="C158" s="433" t="s">
        <v>28</v>
      </c>
      <c r="D158" s="436" t="s">
        <v>329</v>
      </c>
      <c r="E158" s="318" t="s">
        <v>11</v>
      </c>
      <c r="F158" s="277" t="s">
        <v>270</v>
      </c>
      <c r="G158" s="110"/>
      <c r="H158" s="110">
        <v>45.5</v>
      </c>
      <c r="I158" s="251">
        <v>7</v>
      </c>
      <c r="J158" s="85">
        <v>250</v>
      </c>
      <c r="K158" s="85"/>
      <c r="L158" s="372" t="s">
        <v>337</v>
      </c>
      <c r="M158" s="369">
        <v>1</v>
      </c>
      <c r="N158" s="373"/>
      <c r="O158" s="360"/>
      <c r="IF158" s="86"/>
      <c r="IG158" s="86"/>
    </row>
    <row r="159" spans="1:241" s="37" customFormat="1" ht="34.5" customHeight="1">
      <c r="A159" s="516"/>
      <c r="B159" s="509"/>
      <c r="C159" s="434"/>
      <c r="D159" s="437"/>
      <c r="E159" s="417" t="s">
        <v>28</v>
      </c>
      <c r="F159" s="267" t="s">
        <v>286</v>
      </c>
      <c r="G159" s="110"/>
      <c r="H159" s="110"/>
      <c r="I159" s="251"/>
      <c r="J159" s="85"/>
      <c r="K159" s="85"/>
      <c r="L159" s="372" t="s">
        <v>338</v>
      </c>
      <c r="M159" s="374"/>
      <c r="N159" s="375">
        <v>1</v>
      </c>
      <c r="O159" s="360"/>
      <c r="IF159" s="86"/>
      <c r="IG159" s="86"/>
    </row>
    <row r="160" spans="1:241" s="37" customFormat="1" ht="25.5" customHeight="1">
      <c r="A160" s="516"/>
      <c r="B160" s="509"/>
      <c r="C160" s="434"/>
      <c r="D160" s="437"/>
      <c r="E160" s="418"/>
      <c r="F160" s="267" t="s">
        <v>286</v>
      </c>
      <c r="G160" s="110"/>
      <c r="H160" s="110"/>
      <c r="I160" s="251"/>
      <c r="J160" s="85"/>
      <c r="K160" s="85"/>
      <c r="L160" s="372" t="s">
        <v>339</v>
      </c>
      <c r="M160" s="376"/>
      <c r="N160" s="224"/>
      <c r="O160" s="377"/>
      <c r="IF160" s="86"/>
      <c r="IG160" s="86"/>
    </row>
    <row r="161" spans="1:241" s="37" customFormat="1">
      <c r="A161" s="517"/>
      <c r="B161" s="510"/>
      <c r="C161" s="435"/>
      <c r="D161" s="438"/>
      <c r="E161" s="419"/>
      <c r="F161" s="230" t="s">
        <v>8</v>
      </c>
      <c r="G161" s="176">
        <f>G158+G159+G160</f>
        <v>0</v>
      </c>
      <c r="H161" s="176">
        <f>H158+H159+H160</f>
        <v>45.5</v>
      </c>
      <c r="I161" s="176">
        <f t="shared" ref="I161:K161" si="22">I158+I159+I160</f>
        <v>7</v>
      </c>
      <c r="J161" s="176">
        <f t="shared" si="22"/>
        <v>250</v>
      </c>
      <c r="K161" s="176">
        <f t="shared" si="22"/>
        <v>0</v>
      </c>
      <c r="L161" s="439"/>
      <c r="M161" s="440"/>
      <c r="N161" s="440"/>
      <c r="O161" s="441"/>
      <c r="IF161" s="86"/>
      <c r="IG161" s="86"/>
    </row>
    <row r="162" spans="1:241" s="37" customFormat="1" ht="18.75" hidden="1" customHeight="1">
      <c r="A162" s="515" t="s">
        <v>13</v>
      </c>
      <c r="B162" s="508" t="s">
        <v>10</v>
      </c>
      <c r="C162" s="433" t="s">
        <v>48</v>
      </c>
      <c r="D162" s="584" t="s">
        <v>160</v>
      </c>
      <c r="E162" s="586" t="s">
        <v>53</v>
      </c>
      <c r="F162" s="115" t="s">
        <v>12</v>
      </c>
      <c r="G162" s="88"/>
      <c r="H162" s="88"/>
      <c r="I162" s="88"/>
      <c r="J162" s="112"/>
      <c r="K162" s="112"/>
      <c r="L162" s="372" t="s">
        <v>161</v>
      </c>
      <c r="M162" s="378"/>
      <c r="N162" s="378"/>
      <c r="O162" s="378"/>
      <c r="IF162" s="86"/>
      <c r="IG162" s="86"/>
    </row>
    <row r="163" spans="1:241" s="37" customFormat="1" ht="18.75" hidden="1" customHeight="1">
      <c r="A163" s="517"/>
      <c r="B163" s="510"/>
      <c r="C163" s="435"/>
      <c r="D163" s="585"/>
      <c r="E163" s="587"/>
      <c r="F163" s="284" t="s">
        <v>8</v>
      </c>
      <c r="G163" s="89">
        <f>SUM(G162)</f>
        <v>0</v>
      </c>
      <c r="H163" s="89"/>
      <c r="I163" s="89">
        <f>SUM(I162)</f>
        <v>0</v>
      </c>
      <c r="J163" s="89">
        <f>SUM(J162)</f>
        <v>0</v>
      </c>
      <c r="K163" s="89">
        <f>SUM(K162)</f>
        <v>0</v>
      </c>
      <c r="L163" s="588"/>
      <c r="M163" s="589"/>
      <c r="N163" s="589"/>
      <c r="O163" s="590"/>
      <c r="IF163" s="86"/>
      <c r="IG163" s="86"/>
    </row>
    <row r="164" spans="1:241" ht="18.75" hidden="1" customHeight="1">
      <c r="A164" s="538" t="s">
        <v>13</v>
      </c>
      <c r="B164" s="539" t="s">
        <v>10</v>
      </c>
      <c r="C164" s="540" t="s">
        <v>42</v>
      </c>
      <c r="D164" s="541" t="s">
        <v>162</v>
      </c>
      <c r="E164" s="521" t="s">
        <v>163</v>
      </c>
      <c r="F164" s="279" t="s">
        <v>34</v>
      </c>
      <c r="G164" s="113"/>
      <c r="H164" s="113"/>
      <c r="I164" s="113"/>
      <c r="J164" s="114"/>
      <c r="K164" s="114"/>
      <c r="L164" s="379" t="s">
        <v>164</v>
      </c>
      <c r="M164" s="380"/>
      <c r="N164" s="115"/>
      <c r="O164" s="115"/>
    </row>
    <row r="165" spans="1:241" ht="18.75" hidden="1" customHeight="1">
      <c r="A165" s="538"/>
      <c r="B165" s="539"/>
      <c r="C165" s="540"/>
      <c r="D165" s="541"/>
      <c r="E165" s="521"/>
      <c r="F165" s="285" t="s">
        <v>8</v>
      </c>
      <c r="G165" s="89">
        <f>SUM(G164)</f>
        <v>0</v>
      </c>
      <c r="H165" s="89"/>
      <c r="I165" s="89">
        <f>SUM(I164)</f>
        <v>0</v>
      </c>
      <c r="J165" s="89">
        <f>SUM(J164)</f>
        <v>0</v>
      </c>
      <c r="K165" s="89">
        <f>SUM(K164)</f>
        <v>0</v>
      </c>
      <c r="L165" s="542"/>
      <c r="M165" s="542"/>
      <c r="N165" s="542"/>
      <c r="O165" s="542"/>
    </row>
    <row r="166" spans="1:241" ht="45" customHeight="1">
      <c r="A166" s="515" t="s">
        <v>165</v>
      </c>
      <c r="B166" s="508" t="s">
        <v>10</v>
      </c>
      <c r="C166" s="411" t="s">
        <v>43</v>
      </c>
      <c r="D166" s="414" t="s">
        <v>261</v>
      </c>
      <c r="E166" s="521" t="s">
        <v>318</v>
      </c>
      <c r="F166" s="277" t="s">
        <v>273</v>
      </c>
      <c r="G166" s="116">
        <v>2310</v>
      </c>
      <c r="H166" s="116">
        <v>2310</v>
      </c>
      <c r="I166" s="252">
        <v>2310</v>
      </c>
      <c r="J166" s="117"/>
      <c r="K166" s="117"/>
      <c r="L166" s="381" t="s">
        <v>166</v>
      </c>
      <c r="M166" s="382">
        <v>12</v>
      </c>
      <c r="N166" s="383"/>
      <c r="O166" s="383"/>
    </row>
    <row r="167" spans="1:241" ht="24.75" customHeight="1">
      <c r="A167" s="517"/>
      <c r="B167" s="510"/>
      <c r="C167" s="413"/>
      <c r="D167" s="416"/>
      <c r="E167" s="521"/>
      <c r="F167" s="230" t="s">
        <v>8</v>
      </c>
      <c r="G167" s="231">
        <f>SUM(G166:G166)</f>
        <v>2310</v>
      </c>
      <c r="H167" s="231">
        <f>SUM(H166:H166)</f>
        <v>2310</v>
      </c>
      <c r="I167" s="231">
        <f>SUM(I166:I166)</f>
        <v>2310</v>
      </c>
      <c r="J167" s="231">
        <f>SUM(J166:J166)</f>
        <v>0</v>
      </c>
      <c r="K167" s="231">
        <f>SUM(K166:K166)</f>
        <v>0</v>
      </c>
      <c r="L167" s="410"/>
      <c r="M167" s="410"/>
      <c r="N167" s="410"/>
      <c r="O167" s="410"/>
    </row>
    <row r="168" spans="1:241" ht="18.75" customHeight="1">
      <c r="A168" s="515" t="s">
        <v>13</v>
      </c>
      <c r="B168" s="508" t="s">
        <v>10</v>
      </c>
      <c r="C168" s="411" t="s">
        <v>44</v>
      </c>
      <c r="D168" s="414" t="s">
        <v>167</v>
      </c>
      <c r="E168" s="417" t="s">
        <v>312</v>
      </c>
      <c r="F168" s="277" t="s">
        <v>270</v>
      </c>
      <c r="G168" s="116">
        <v>11.3</v>
      </c>
      <c r="H168" s="116">
        <v>424.3</v>
      </c>
      <c r="I168" s="252">
        <v>355.4</v>
      </c>
      <c r="J168" s="114">
        <v>230</v>
      </c>
      <c r="K168" s="114"/>
      <c r="L168" s="420" t="s">
        <v>168</v>
      </c>
      <c r="M168" s="422">
        <v>11</v>
      </c>
      <c r="N168" s="422"/>
      <c r="O168" s="422"/>
    </row>
    <row r="169" spans="1:241" ht="20.25" customHeight="1">
      <c r="A169" s="516"/>
      <c r="B169" s="509"/>
      <c r="C169" s="412"/>
      <c r="D169" s="415"/>
      <c r="E169" s="418"/>
      <c r="F169" s="277" t="s">
        <v>26</v>
      </c>
      <c r="G169" s="116"/>
      <c r="H169" s="116">
        <v>11.3</v>
      </c>
      <c r="I169" s="252">
        <v>11.3</v>
      </c>
      <c r="J169" s="114"/>
      <c r="K169" s="114"/>
      <c r="L169" s="484"/>
      <c r="M169" s="499"/>
      <c r="N169" s="499"/>
      <c r="O169" s="499"/>
    </row>
    <row r="170" spans="1:241" ht="23.25" customHeight="1">
      <c r="A170" s="516"/>
      <c r="B170" s="509"/>
      <c r="C170" s="412"/>
      <c r="D170" s="415"/>
      <c r="E170" s="418"/>
      <c r="F170" s="277" t="s">
        <v>286</v>
      </c>
      <c r="G170" s="116">
        <v>11.3</v>
      </c>
      <c r="H170" s="116">
        <v>33</v>
      </c>
      <c r="I170" s="252">
        <v>0</v>
      </c>
      <c r="J170" s="114"/>
      <c r="K170" s="114"/>
      <c r="L170" s="484"/>
      <c r="M170" s="499"/>
      <c r="N170" s="499"/>
      <c r="O170" s="499"/>
      <c r="P170" s="404"/>
      <c r="Q170" s="405"/>
    </row>
    <row r="171" spans="1:241" ht="18.75" customHeight="1">
      <c r="A171" s="516"/>
      <c r="B171" s="509"/>
      <c r="C171" s="412"/>
      <c r="D171" s="415"/>
      <c r="E171" s="418"/>
      <c r="F171" s="277" t="s">
        <v>273</v>
      </c>
      <c r="G171" s="116">
        <v>127.5</v>
      </c>
      <c r="H171" s="116">
        <v>373.5</v>
      </c>
      <c r="I171" s="252">
        <v>46.2</v>
      </c>
      <c r="J171" s="117">
        <v>100</v>
      </c>
      <c r="K171" s="117"/>
      <c r="L171" s="421"/>
      <c r="M171" s="423"/>
      <c r="N171" s="423"/>
      <c r="O171" s="423"/>
    </row>
    <row r="172" spans="1:241" ht="19.5" customHeight="1">
      <c r="A172" s="517"/>
      <c r="B172" s="510"/>
      <c r="C172" s="413"/>
      <c r="D172" s="416"/>
      <c r="E172" s="419"/>
      <c r="F172" s="230" t="s">
        <v>8</v>
      </c>
      <c r="G172" s="231">
        <f>SUM(G168:G171)</f>
        <v>150.1</v>
      </c>
      <c r="H172" s="231">
        <f>SUM(H168:H171)</f>
        <v>842.1</v>
      </c>
      <c r="I172" s="231">
        <f t="shared" ref="I172:K172" si="23">SUM(I168:I171)</f>
        <v>412.9</v>
      </c>
      <c r="J172" s="231">
        <f t="shared" si="23"/>
        <v>330</v>
      </c>
      <c r="K172" s="231">
        <f t="shared" si="23"/>
        <v>0</v>
      </c>
      <c r="L172" s="424"/>
      <c r="M172" s="500"/>
      <c r="N172" s="500"/>
      <c r="O172" s="501"/>
    </row>
    <row r="173" spans="1:241" s="120" customFormat="1" ht="19.5" customHeight="1">
      <c r="A173" s="515" t="s">
        <v>13</v>
      </c>
      <c r="B173" s="508" t="s">
        <v>10</v>
      </c>
      <c r="C173" s="433" t="s">
        <v>153</v>
      </c>
      <c r="D173" s="414" t="s">
        <v>169</v>
      </c>
      <c r="E173" s="417" t="s">
        <v>319</v>
      </c>
      <c r="F173" s="277" t="s">
        <v>270</v>
      </c>
      <c r="G173" s="63"/>
      <c r="H173" s="63"/>
      <c r="I173" s="253"/>
      <c r="J173" s="118"/>
      <c r="K173" s="118"/>
      <c r="L173" s="518" t="s">
        <v>170</v>
      </c>
      <c r="M173" s="511"/>
      <c r="N173" s="512"/>
      <c r="O173" s="393"/>
      <c r="P173" s="119"/>
      <c r="Q173" s="119"/>
      <c r="R173" s="119"/>
      <c r="S173" s="119"/>
      <c r="T173" s="119"/>
      <c r="U173" s="119"/>
      <c r="V173" s="119"/>
      <c r="W173" s="119"/>
      <c r="X173" s="119"/>
      <c r="Y173" s="119"/>
      <c r="Z173" s="119"/>
      <c r="AA173" s="119"/>
      <c r="AB173" s="119"/>
      <c r="AC173" s="119"/>
      <c r="AD173" s="119"/>
      <c r="AE173" s="119"/>
      <c r="AF173" s="119"/>
      <c r="AG173" s="119"/>
      <c r="AH173" s="119"/>
      <c r="AI173" s="119"/>
      <c r="AJ173" s="119"/>
      <c r="AK173" s="119"/>
      <c r="AL173" s="119"/>
      <c r="AM173" s="119"/>
      <c r="AN173" s="119"/>
      <c r="AO173" s="119"/>
      <c r="AP173" s="119"/>
      <c r="AQ173" s="119"/>
      <c r="AR173" s="119"/>
      <c r="AS173" s="119"/>
      <c r="AT173" s="119"/>
      <c r="AU173" s="119"/>
      <c r="AV173" s="119"/>
      <c r="AW173" s="119"/>
      <c r="AX173" s="119"/>
      <c r="AY173" s="119"/>
      <c r="AZ173" s="119"/>
      <c r="BA173" s="119"/>
      <c r="BB173" s="119"/>
      <c r="BC173" s="119"/>
      <c r="BD173" s="119"/>
      <c r="BE173" s="119"/>
      <c r="BF173" s="119"/>
      <c r="BG173" s="119"/>
      <c r="BH173" s="119"/>
      <c r="BI173" s="119"/>
      <c r="BJ173" s="119"/>
      <c r="BK173" s="119"/>
      <c r="BL173" s="119"/>
      <c r="BM173" s="119"/>
      <c r="BN173" s="119"/>
      <c r="BO173" s="119"/>
      <c r="BP173" s="119"/>
      <c r="BQ173" s="119"/>
      <c r="BR173" s="119"/>
      <c r="BS173" s="119"/>
      <c r="BT173" s="119"/>
      <c r="BU173" s="119"/>
      <c r="BV173" s="119"/>
      <c r="BW173" s="119"/>
      <c r="BX173" s="119"/>
      <c r="BY173" s="119"/>
      <c r="BZ173" s="119"/>
      <c r="CA173" s="119"/>
      <c r="CB173" s="119"/>
      <c r="CC173" s="119"/>
      <c r="CD173" s="119"/>
      <c r="CE173" s="119"/>
      <c r="CF173" s="119"/>
      <c r="CG173" s="119"/>
      <c r="CH173" s="119"/>
      <c r="CI173" s="119"/>
      <c r="CJ173" s="119"/>
      <c r="CK173" s="119"/>
      <c r="CL173" s="119"/>
      <c r="CM173" s="119"/>
      <c r="CN173" s="119"/>
      <c r="CO173" s="119"/>
      <c r="CP173" s="119"/>
      <c r="CQ173" s="119"/>
      <c r="CR173" s="119"/>
      <c r="CS173" s="119"/>
      <c r="CT173" s="119"/>
      <c r="CU173" s="119"/>
      <c r="CV173" s="119"/>
      <c r="CW173" s="119"/>
      <c r="CX173" s="119"/>
      <c r="CY173" s="119"/>
      <c r="CZ173" s="119"/>
      <c r="DA173" s="119"/>
      <c r="DB173" s="119"/>
      <c r="DC173" s="119"/>
      <c r="DD173" s="119"/>
      <c r="DE173" s="119"/>
      <c r="DF173" s="119"/>
      <c r="DG173" s="119"/>
      <c r="DH173" s="119"/>
      <c r="DI173" s="119"/>
      <c r="DJ173" s="119"/>
      <c r="DK173" s="119"/>
      <c r="DL173" s="119"/>
      <c r="DM173" s="119"/>
      <c r="DN173" s="119"/>
      <c r="DO173" s="119"/>
      <c r="DP173" s="119"/>
      <c r="DQ173" s="119"/>
      <c r="DR173" s="119"/>
      <c r="DS173" s="119"/>
      <c r="DT173" s="119"/>
      <c r="DU173" s="119"/>
      <c r="DV173" s="119"/>
      <c r="DW173" s="119"/>
      <c r="DX173" s="119"/>
      <c r="DY173" s="119"/>
      <c r="DZ173" s="119"/>
      <c r="EA173" s="119"/>
      <c r="EB173" s="119"/>
      <c r="EC173" s="119"/>
      <c r="ED173" s="119"/>
      <c r="EE173" s="119"/>
      <c r="EF173" s="119"/>
      <c r="EG173" s="119"/>
      <c r="EH173" s="119"/>
      <c r="EI173" s="119"/>
      <c r="EJ173" s="119"/>
      <c r="EK173" s="119"/>
      <c r="EL173" s="119"/>
      <c r="EM173" s="119"/>
      <c r="EN173" s="119"/>
      <c r="EO173" s="119"/>
      <c r="EP173" s="119"/>
      <c r="EQ173" s="119"/>
      <c r="ER173" s="119"/>
      <c r="ES173" s="119"/>
      <c r="ET173" s="119"/>
      <c r="EU173" s="119"/>
      <c r="EV173" s="119"/>
      <c r="EW173" s="119"/>
      <c r="EX173" s="119"/>
      <c r="EY173" s="119"/>
      <c r="EZ173" s="119"/>
      <c r="FA173" s="119"/>
      <c r="FB173" s="119"/>
      <c r="FC173" s="119"/>
      <c r="FD173" s="119"/>
      <c r="FE173" s="119"/>
      <c r="FF173" s="119"/>
      <c r="FG173" s="119"/>
      <c r="FH173" s="119"/>
      <c r="FI173" s="119"/>
      <c r="FJ173" s="119"/>
      <c r="FK173" s="119"/>
      <c r="FL173" s="119"/>
      <c r="FM173" s="119"/>
      <c r="FN173" s="119"/>
      <c r="FO173" s="119"/>
      <c r="FP173" s="119"/>
      <c r="FQ173" s="119"/>
      <c r="FR173" s="119"/>
      <c r="FS173" s="119"/>
      <c r="FT173" s="119"/>
      <c r="FU173" s="119"/>
      <c r="FV173" s="119"/>
      <c r="FW173" s="119"/>
      <c r="FX173" s="119"/>
      <c r="FY173" s="119"/>
      <c r="FZ173" s="119"/>
      <c r="GA173" s="119"/>
      <c r="GB173" s="119"/>
      <c r="GC173" s="119"/>
      <c r="GD173" s="119"/>
      <c r="GE173" s="119"/>
      <c r="GF173" s="119"/>
      <c r="GG173" s="119"/>
      <c r="GH173" s="119"/>
      <c r="GI173" s="119"/>
      <c r="GJ173" s="119"/>
      <c r="GK173" s="119"/>
      <c r="GL173" s="119"/>
      <c r="GM173" s="119"/>
      <c r="GN173" s="119"/>
      <c r="GO173" s="119"/>
      <c r="GP173" s="119"/>
      <c r="GQ173" s="119"/>
      <c r="GR173" s="119"/>
      <c r="GS173" s="119"/>
      <c r="GT173" s="119"/>
      <c r="GU173" s="119"/>
      <c r="GV173" s="119"/>
      <c r="GW173" s="119"/>
      <c r="GX173" s="119"/>
      <c r="GY173" s="119"/>
      <c r="GZ173" s="119"/>
      <c r="HA173" s="119"/>
      <c r="HB173" s="119"/>
      <c r="HC173" s="119"/>
      <c r="HD173" s="119"/>
      <c r="HE173" s="119"/>
      <c r="HF173" s="119"/>
      <c r="HG173" s="119"/>
      <c r="HH173" s="119"/>
      <c r="HI173" s="119"/>
      <c r="HJ173" s="119"/>
      <c r="HK173" s="119"/>
      <c r="HL173" s="119"/>
      <c r="HM173" s="119"/>
      <c r="HN173" s="119"/>
      <c r="HO173" s="119"/>
      <c r="HP173" s="119"/>
      <c r="HQ173" s="119"/>
      <c r="HR173" s="119"/>
      <c r="HS173" s="119"/>
      <c r="HT173" s="119"/>
      <c r="HU173" s="119"/>
      <c r="HV173" s="119"/>
      <c r="HW173" s="119"/>
      <c r="HX173" s="119"/>
      <c r="HY173" s="119"/>
      <c r="HZ173" s="119"/>
      <c r="IA173" s="119"/>
      <c r="IB173" s="119"/>
      <c r="IC173" s="119"/>
      <c r="ID173" s="119"/>
      <c r="IE173" s="119"/>
    </row>
    <row r="174" spans="1:241" s="120" customFormat="1" ht="27" customHeight="1">
      <c r="A174" s="516"/>
      <c r="B174" s="509"/>
      <c r="C174" s="434"/>
      <c r="D174" s="415"/>
      <c r="E174" s="418"/>
      <c r="F174" s="286" t="s">
        <v>26</v>
      </c>
      <c r="G174" s="63">
        <v>23</v>
      </c>
      <c r="H174" s="63"/>
      <c r="I174" s="253"/>
      <c r="J174" s="118"/>
      <c r="K174" s="118"/>
      <c r="L174" s="519"/>
      <c r="M174" s="511"/>
      <c r="N174" s="513"/>
      <c r="O174" s="394"/>
      <c r="P174" s="119"/>
      <c r="Q174" s="119"/>
      <c r="R174" s="119"/>
      <c r="S174" s="119"/>
      <c r="T174" s="119"/>
      <c r="U174" s="119"/>
      <c r="V174" s="119"/>
      <c r="W174" s="119"/>
      <c r="X174" s="119"/>
      <c r="Y174" s="119"/>
      <c r="Z174" s="119"/>
      <c r="AA174" s="119"/>
      <c r="AB174" s="119"/>
      <c r="AC174" s="119"/>
      <c r="AD174" s="119"/>
      <c r="AE174" s="119"/>
      <c r="AF174" s="119"/>
      <c r="AG174" s="119"/>
      <c r="AH174" s="119"/>
      <c r="AI174" s="119"/>
      <c r="AJ174" s="119"/>
      <c r="AK174" s="119"/>
      <c r="AL174" s="119"/>
      <c r="AM174" s="119"/>
      <c r="AN174" s="119"/>
      <c r="AO174" s="119"/>
      <c r="AP174" s="119"/>
      <c r="AQ174" s="119"/>
      <c r="AR174" s="119"/>
      <c r="AS174" s="119"/>
      <c r="AT174" s="119"/>
      <c r="AU174" s="119"/>
      <c r="AV174" s="119"/>
      <c r="AW174" s="119"/>
      <c r="AX174" s="119"/>
      <c r="AY174" s="119"/>
      <c r="AZ174" s="119"/>
      <c r="BA174" s="119"/>
      <c r="BB174" s="119"/>
      <c r="BC174" s="119"/>
      <c r="BD174" s="119"/>
      <c r="BE174" s="119"/>
      <c r="BF174" s="119"/>
      <c r="BG174" s="119"/>
      <c r="BH174" s="119"/>
      <c r="BI174" s="119"/>
      <c r="BJ174" s="119"/>
      <c r="BK174" s="119"/>
      <c r="BL174" s="119"/>
      <c r="BM174" s="119"/>
      <c r="BN174" s="119"/>
      <c r="BO174" s="119"/>
      <c r="BP174" s="119"/>
      <c r="BQ174" s="119"/>
      <c r="BR174" s="119"/>
      <c r="BS174" s="119"/>
      <c r="BT174" s="119"/>
      <c r="BU174" s="119"/>
      <c r="BV174" s="119"/>
      <c r="BW174" s="119"/>
      <c r="BX174" s="119"/>
      <c r="BY174" s="119"/>
      <c r="BZ174" s="119"/>
      <c r="CA174" s="119"/>
      <c r="CB174" s="119"/>
      <c r="CC174" s="119"/>
      <c r="CD174" s="119"/>
      <c r="CE174" s="119"/>
      <c r="CF174" s="119"/>
      <c r="CG174" s="119"/>
      <c r="CH174" s="119"/>
      <c r="CI174" s="119"/>
      <c r="CJ174" s="119"/>
      <c r="CK174" s="119"/>
      <c r="CL174" s="119"/>
      <c r="CM174" s="119"/>
      <c r="CN174" s="119"/>
      <c r="CO174" s="119"/>
      <c r="CP174" s="119"/>
      <c r="CQ174" s="119"/>
      <c r="CR174" s="119"/>
      <c r="CS174" s="119"/>
      <c r="CT174" s="119"/>
      <c r="CU174" s="119"/>
      <c r="CV174" s="119"/>
      <c r="CW174" s="119"/>
      <c r="CX174" s="119"/>
      <c r="CY174" s="119"/>
      <c r="CZ174" s="119"/>
      <c r="DA174" s="119"/>
      <c r="DB174" s="119"/>
      <c r="DC174" s="119"/>
      <c r="DD174" s="119"/>
      <c r="DE174" s="119"/>
      <c r="DF174" s="119"/>
      <c r="DG174" s="119"/>
      <c r="DH174" s="119"/>
      <c r="DI174" s="119"/>
      <c r="DJ174" s="119"/>
      <c r="DK174" s="119"/>
      <c r="DL174" s="119"/>
      <c r="DM174" s="119"/>
      <c r="DN174" s="119"/>
      <c r="DO174" s="119"/>
      <c r="DP174" s="119"/>
      <c r="DQ174" s="119"/>
      <c r="DR174" s="119"/>
      <c r="DS174" s="119"/>
      <c r="DT174" s="119"/>
      <c r="DU174" s="119"/>
      <c r="DV174" s="119"/>
      <c r="DW174" s="119"/>
      <c r="DX174" s="119"/>
      <c r="DY174" s="119"/>
      <c r="DZ174" s="119"/>
      <c r="EA174" s="119"/>
      <c r="EB174" s="119"/>
      <c r="EC174" s="119"/>
      <c r="ED174" s="119"/>
      <c r="EE174" s="119"/>
      <c r="EF174" s="119"/>
      <c r="EG174" s="119"/>
      <c r="EH174" s="119"/>
      <c r="EI174" s="119"/>
      <c r="EJ174" s="119"/>
      <c r="EK174" s="119"/>
      <c r="EL174" s="119"/>
      <c r="EM174" s="119"/>
      <c r="EN174" s="119"/>
      <c r="EO174" s="119"/>
      <c r="EP174" s="119"/>
      <c r="EQ174" s="119"/>
      <c r="ER174" s="119"/>
      <c r="ES174" s="119"/>
      <c r="ET174" s="119"/>
      <c r="EU174" s="119"/>
      <c r="EV174" s="119"/>
      <c r="EW174" s="119"/>
      <c r="EX174" s="119"/>
      <c r="EY174" s="119"/>
      <c r="EZ174" s="119"/>
      <c r="FA174" s="119"/>
      <c r="FB174" s="119"/>
      <c r="FC174" s="119"/>
      <c r="FD174" s="119"/>
      <c r="FE174" s="119"/>
      <c r="FF174" s="119"/>
      <c r="FG174" s="119"/>
      <c r="FH174" s="119"/>
      <c r="FI174" s="119"/>
      <c r="FJ174" s="119"/>
      <c r="FK174" s="119"/>
      <c r="FL174" s="119"/>
      <c r="FM174" s="119"/>
      <c r="FN174" s="119"/>
      <c r="FO174" s="119"/>
      <c r="FP174" s="119"/>
      <c r="FQ174" s="119"/>
      <c r="FR174" s="119"/>
      <c r="FS174" s="119"/>
      <c r="FT174" s="119"/>
      <c r="FU174" s="119"/>
      <c r="FV174" s="119"/>
      <c r="FW174" s="119"/>
      <c r="FX174" s="119"/>
      <c r="FY174" s="119"/>
      <c r="FZ174" s="119"/>
      <c r="GA174" s="119"/>
      <c r="GB174" s="119"/>
      <c r="GC174" s="119"/>
      <c r="GD174" s="119"/>
      <c r="GE174" s="119"/>
      <c r="GF174" s="119"/>
      <c r="GG174" s="119"/>
      <c r="GH174" s="119"/>
      <c r="GI174" s="119"/>
      <c r="GJ174" s="119"/>
      <c r="GK174" s="119"/>
      <c r="GL174" s="119"/>
      <c r="GM174" s="119"/>
      <c r="GN174" s="119"/>
      <c r="GO174" s="119"/>
      <c r="GP174" s="119"/>
      <c r="GQ174" s="119"/>
      <c r="GR174" s="119"/>
      <c r="GS174" s="119"/>
      <c r="GT174" s="119"/>
      <c r="GU174" s="119"/>
      <c r="GV174" s="119"/>
      <c r="GW174" s="119"/>
      <c r="GX174" s="119"/>
      <c r="GY174" s="119"/>
      <c r="GZ174" s="119"/>
      <c r="HA174" s="119"/>
      <c r="HB174" s="119"/>
      <c r="HC174" s="119"/>
      <c r="HD174" s="119"/>
      <c r="HE174" s="119"/>
      <c r="HF174" s="119"/>
      <c r="HG174" s="119"/>
      <c r="HH174" s="119"/>
      <c r="HI174" s="119"/>
      <c r="HJ174" s="119"/>
      <c r="HK174" s="119"/>
      <c r="HL174" s="119"/>
      <c r="HM174" s="119"/>
      <c r="HN174" s="119"/>
      <c r="HO174" s="119"/>
      <c r="HP174" s="119"/>
      <c r="HQ174" s="119"/>
      <c r="HR174" s="119"/>
      <c r="HS174" s="119"/>
      <c r="HT174" s="119"/>
      <c r="HU174" s="119"/>
      <c r="HV174" s="119"/>
      <c r="HW174" s="119"/>
      <c r="HX174" s="119"/>
      <c r="HY174" s="119"/>
      <c r="HZ174" s="119"/>
      <c r="IA174" s="119"/>
      <c r="IB174" s="119"/>
      <c r="IC174" s="119"/>
      <c r="ID174" s="119"/>
      <c r="IE174" s="119"/>
    </row>
    <row r="175" spans="1:241" s="120" customFormat="1" ht="21" customHeight="1">
      <c r="A175" s="516"/>
      <c r="B175" s="509"/>
      <c r="C175" s="434"/>
      <c r="D175" s="415"/>
      <c r="E175" s="418"/>
      <c r="F175" s="277" t="s">
        <v>273</v>
      </c>
      <c r="G175" s="63">
        <v>94</v>
      </c>
      <c r="H175" s="63"/>
      <c r="I175" s="253"/>
      <c r="J175" s="117"/>
      <c r="K175" s="117"/>
      <c r="L175" s="520"/>
      <c r="M175" s="511"/>
      <c r="N175" s="514"/>
      <c r="O175" s="395"/>
      <c r="P175" s="119"/>
      <c r="Q175" s="119"/>
      <c r="R175" s="119"/>
      <c r="S175" s="119"/>
      <c r="T175" s="119"/>
      <c r="U175" s="119"/>
      <c r="V175" s="119"/>
      <c r="W175" s="119"/>
      <c r="X175" s="119"/>
      <c r="Y175" s="119"/>
      <c r="Z175" s="119"/>
      <c r="AA175" s="119"/>
      <c r="AB175" s="119"/>
      <c r="AC175" s="119"/>
      <c r="AD175" s="119"/>
      <c r="AE175" s="119"/>
      <c r="AF175" s="119"/>
      <c r="AG175" s="119"/>
      <c r="AH175" s="119"/>
      <c r="AI175" s="119"/>
      <c r="AJ175" s="119"/>
      <c r="AK175" s="119"/>
      <c r="AL175" s="119"/>
      <c r="AM175" s="119"/>
      <c r="AN175" s="119"/>
      <c r="AO175" s="119"/>
      <c r="AP175" s="119"/>
      <c r="AQ175" s="119"/>
      <c r="AR175" s="119"/>
      <c r="AS175" s="119"/>
      <c r="AT175" s="119"/>
      <c r="AU175" s="119"/>
      <c r="AV175" s="119"/>
      <c r="AW175" s="119"/>
      <c r="AX175" s="119"/>
      <c r="AY175" s="119"/>
      <c r="AZ175" s="119"/>
      <c r="BA175" s="119"/>
      <c r="BB175" s="119"/>
      <c r="BC175" s="119"/>
      <c r="BD175" s="119"/>
      <c r="BE175" s="119"/>
      <c r="BF175" s="119"/>
      <c r="BG175" s="119"/>
      <c r="BH175" s="119"/>
      <c r="BI175" s="119"/>
      <c r="BJ175" s="119"/>
      <c r="BK175" s="119"/>
      <c r="BL175" s="119"/>
      <c r="BM175" s="119"/>
      <c r="BN175" s="119"/>
      <c r="BO175" s="119"/>
      <c r="BP175" s="119"/>
      <c r="BQ175" s="119"/>
      <c r="BR175" s="119"/>
      <c r="BS175" s="119"/>
      <c r="BT175" s="119"/>
      <c r="BU175" s="119"/>
      <c r="BV175" s="119"/>
      <c r="BW175" s="119"/>
      <c r="BX175" s="119"/>
      <c r="BY175" s="119"/>
      <c r="BZ175" s="119"/>
      <c r="CA175" s="119"/>
      <c r="CB175" s="119"/>
      <c r="CC175" s="119"/>
      <c r="CD175" s="119"/>
      <c r="CE175" s="119"/>
      <c r="CF175" s="119"/>
      <c r="CG175" s="119"/>
      <c r="CH175" s="119"/>
      <c r="CI175" s="119"/>
      <c r="CJ175" s="119"/>
      <c r="CK175" s="119"/>
      <c r="CL175" s="119"/>
      <c r="CM175" s="119"/>
      <c r="CN175" s="119"/>
      <c r="CO175" s="119"/>
      <c r="CP175" s="119"/>
      <c r="CQ175" s="119"/>
      <c r="CR175" s="119"/>
      <c r="CS175" s="119"/>
      <c r="CT175" s="119"/>
      <c r="CU175" s="119"/>
      <c r="CV175" s="119"/>
      <c r="CW175" s="119"/>
      <c r="CX175" s="119"/>
      <c r="CY175" s="119"/>
      <c r="CZ175" s="119"/>
      <c r="DA175" s="119"/>
      <c r="DB175" s="119"/>
      <c r="DC175" s="119"/>
      <c r="DD175" s="119"/>
      <c r="DE175" s="119"/>
      <c r="DF175" s="119"/>
      <c r="DG175" s="119"/>
      <c r="DH175" s="119"/>
      <c r="DI175" s="119"/>
      <c r="DJ175" s="119"/>
      <c r="DK175" s="119"/>
      <c r="DL175" s="119"/>
      <c r="DM175" s="119"/>
      <c r="DN175" s="119"/>
      <c r="DO175" s="119"/>
      <c r="DP175" s="119"/>
      <c r="DQ175" s="119"/>
      <c r="DR175" s="119"/>
      <c r="DS175" s="119"/>
      <c r="DT175" s="119"/>
      <c r="DU175" s="119"/>
      <c r="DV175" s="119"/>
      <c r="DW175" s="119"/>
      <c r="DX175" s="119"/>
      <c r="DY175" s="119"/>
      <c r="DZ175" s="119"/>
      <c r="EA175" s="119"/>
      <c r="EB175" s="119"/>
      <c r="EC175" s="119"/>
      <c r="ED175" s="119"/>
      <c r="EE175" s="119"/>
      <c r="EF175" s="119"/>
      <c r="EG175" s="119"/>
      <c r="EH175" s="119"/>
      <c r="EI175" s="119"/>
      <c r="EJ175" s="119"/>
      <c r="EK175" s="119"/>
      <c r="EL175" s="119"/>
      <c r="EM175" s="119"/>
      <c r="EN175" s="119"/>
      <c r="EO175" s="119"/>
      <c r="EP175" s="119"/>
      <c r="EQ175" s="119"/>
      <c r="ER175" s="119"/>
      <c r="ES175" s="119"/>
      <c r="ET175" s="119"/>
      <c r="EU175" s="119"/>
      <c r="EV175" s="119"/>
      <c r="EW175" s="119"/>
      <c r="EX175" s="119"/>
      <c r="EY175" s="119"/>
      <c r="EZ175" s="119"/>
      <c r="FA175" s="119"/>
      <c r="FB175" s="119"/>
      <c r="FC175" s="119"/>
      <c r="FD175" s="119"/>
      <c r="FE175" s="119"/>
      <c r="FF175" s="119"/>
      <c r="FG175" s="119"/>
      <c r="FH175" s="119"/>
      <c r="FI175" s="119"/>
      <c r="FJ175" s="119"/>
      <c r="FK175" s="119"/>
      <c r="FL175" s="119"/>
      <c r="FM175" s="119"/>
      <c r="FN175" s="119"/>
      <c r="FO175" s="119"/>
      <c r="FP175" s="119"/>
      <c r="FQ175" s="119"/>
      <c r="FR175" s="119"/>
      <c r="FS175" s="119"/>
      <c r="FT175" s="119"/>
      <c r="FU175" s="119"/>
      <c r="FV175" s="119"/>
      <c r="FW175" s="119"/>
      <c r="FX175" s="119"/>
      <c r="FY175" s="119"/>
      <c r="FZ175" s="119"/>
      <c r="GA175" s="119"/>
      <c r="GB175" s="119"/>
      <c r="GC175" s="119"/>
      <c r="GD175" s="119"/>
      <c r="GE175" s="119"/>
      <c r="GF175" s="119"/>
      <c r="GG175" s="119"/>
      <c r="GH175" s="119"/>
      <c r="GI175" s="119"/>
      <c r="GJ175" s="119"/>
      <c r="GK175" s="119"/>
      <c r="GL175" s="119"/>
      <c r="GM175" s="119"/>
      <c r="GN175" s="119"/>
      <c r="GO175" s="119"/>
      <c r="GP175" s="119"/>
      <c r="GQ175" s="119"/>
      <c r="GR175" s="119"/>
      <c r="GS175" s="119"/>
      <c r="GT175" s="119"/>
      <c r="GU175" s="119"/>
      <c r="GV175" s="119"/>
      <c r="GW175" s="119"/>
      <c r="GX175" s="119"/>
      <c r="GY175" s="119"/>
      <c r="GZ175" s="119"/>
      <c r="HA175" s="119"/>
      <c r="HB175" s="119"/>
      <c r="HC175" s="119"/>
      <c r="HD175" s="119"/>
      <c r="HE175" s="119"/>
      <c r="HF175" s="119"/>
      <c r="HG175" s="119"/>
      <c r="HH175" s="119"/>
      <c r="HI175" s="119"/>
      <c r="HJ175" s="119"/>
      <c r="HK175" s="119"/>
      <c r="HL175" s="119"/>
      <c r="HM175" s="119"/>
      <c r="HN175" s="119"/>
      <c r="HO175" s="119"/>
      <c r="HP175" s="119"/>
      <c r="HQ175" s="119"/>
      <c r="HR175" s="119"/>
      <c r="HS175" s="119"/>
      <c r="HT175" s="119"/>
      <c r="HU175" s="119"/>
      <c r="HV175" s="119"/>
      <c r="HW175" s="119"/>
      <c r="HX175" s="119"/>
      <c r="HY175" s="119"/>
      <c r="HZ175" s="119"/>
      <c r="IA175" s="119"/>
      <c r="IB175" s="119"/>
      <c r="IC175" s="119"/>
      <c r="ID175" s="119"/>
      <c r="IE175" s="119"/>
    </row>
    <row r="176" spans="1:241" s="120" customFormat="1" ht="16.350000000000001" customHeight="1">
      <c r="A176" s="517"/>
      <c r="B176" s="510"/>
      <c r="C176" s="435"/>
      <c r="D176" s="416"/>
      <c r="E176" s="419"/>
      <c r="F176" s="287" t="s">
        <v>8</v>
      </c>
      <c r="G176" s="121">
        <f>SUM(G173+G174+G175)</f>
        <v>117</v>
      </c>
      <c r="H176" s="121">
        <f>SUM(H173+H174+H175)</f>
        <v>0</v>
      </c>
      <c r="I176" s="121">
        <f t="shared" ref="I176:K176" si="24">SUM(I173+I174+I175)</f>
        <v>0</v>
      </c>
      <c r="J176" s="121">
        <f t="shared" si="24"/>
        <v>0</v>
      </c>
      <c r="K176" s="121">
        <f t="shared" si="24"/>
        <v>0</v>
      </c>
      <c r="L176" s="485"/>
      <c r="M176" s="486"/>
      <c r="N176" s="486"/>
      <c r="O176" s="487"/>
      <c r="P176" s="119"/>
      <c r="Q176" s="119"/>
      <c r="R176" s="119"/>
      <c r="S176" s="119"/>
      <c r="T176" s="119"/>
      <c r="U176" s="119"/>
      <c r="V176" s="119"/>
      <c r="W176" s="119"/>
      <c r="X176" s="119"/>
      <c r="Y176" s="119"/>
      <c r="Z176" s="119"/>
      <c r="AA176" s="119"/>
      <c r="AB176" s="119"/>
      <c r="AC176" s="119"/>
      <c r="AD176" s="119"/>
      <c r="AE176" s="119"/>
      <c r="AF176" s="119"/>
      <c r="AG176" s="119"/>
      <c r="AH176" s="119"/>
      <c r="AI176" s="119"/>
      <c r="AJ176" s="119"/>
      <c r="AK176" s="119"/>
      <c r="AL176" s="119"/>
      <c r="AM176" s="119"/>
      <c r="AN176" s="119"/>
      <c r="AO176" s="119"/>
      <c r="AP176" s="119"/>
      <c r="AQ176" s="119"/>
      <c r="AR176" s="119"/>
      <c r="AS176" s="119"/>
      <c r="AT176" s="119"/>
      <c r="AU176" s="119"/>
      <c r="AV176" s="119"/>
      <c r="AW176" s="119"/>
      <c r="AX176" s="119"/>
      <c r="AY176" s="119"/>
      <c r="AZ176" s="119"/>
      <c r="BA176" s="119"/>
      <c r="BB176" s="119"/>
      <c r="BC176" s="119"/>
      <c r="BD176" s="119"/>
      <c r="BE176" s="119"/>
      <c r="BF176" s="119"/>
      <c r="BG176" s="119"/>
      <c r="BH176" s="119"/>
      <c r="BI176" s="119"/>
      <c r="BJ176" s="119"/>
      <c r="BK176" s="119"/>
      <c r="BL176" s="119"/>
      <c r="BM176" s="119"/>
      <c r="BN176" s="119"/>
      <c r="BO176" s="119"/>
      <c r="BP176" s="119"/>
      <c r="BQ176" s="119"/>
      <c r="BR176" s="119"/>
      <c r="BS176" s="119"/>
      <c r="BT176" s="119"/>
      <c r="BU176" s="119"/>
      <c r="BV176" s="119"/>
      <c r="BW176" s="119"/>
      <c r="BX176" s="119"/>
      <c r="BY176" s="119"/>
      <c r="BZ176" s="119"/>
      <c r="CA176" s="119"/>
      <c r="CB176" s="119"/>
      <c r="CC176" s="119"/>
      <c r="CD176" s="119"/>
      <c r="CE176" s="119"/>
      <c r="CF176" s="119"/>
      <c r="CG176" s="119"/>
      <c r="CH176" s="119"/>
      <c r="CI176" s="119"/>
      <c r="CJ176" s="119"/>
      <c r="CK176" s="119"/>
      <c r="CL176" s="119"/>
      <c r="CM176" s="119"/>
      <c r="CN176" s="119"/>
      <c r="CO176" s="119"/>
      <c r="CP176" s="119"/>
      <c r="CQ176" s="119"/>
      <c r="CR176" s="119"/>
      <c r="CS176" s="119"/>
      <c r="CT176" s="119"/>
      <c r="CU176" s="119"/>
      <c r="CV176" s="119"/>
      <c r="CW176" s="119"/>
      <c r="CX176" s="119"/>
      <c r="CY176" s="119"/>
      <c r="CZ176" s="119"/>
      <c r="DA176" s="119"/>
      <c r="DB176" s="119"/>
      <c r="DC176" s="119"/>
      <c r="DD176" s="119"/>
      <c r="DE176" s="119"/>
      <c r="DF176" s="119"/>
      <c r="DG176" s="119"/>
      <c r="DH176" s="119"/>
      <c r="DI176" s="119"/>
      <c r="DJ176" s="119"/>
      <c r="DK176" s="119"/>
      <c r="DL176" s="119"/>
      <c r="DM176" s="119"/>
      <c r="DN176" s="119"/>
      <c r="DO176" s="119"/>
      <c r="DP176" s="119"/>
      <c r="DQ176" s="119"/>
      <c r="DR176" s="119"/>
      <c r="DS176" s="119"/>
      <c r="DT176" s="119"/>
      <c r="DU176" s="119"/>
      <c r="DV176" s="119"/>
      <c r="DW176" s="119"/>
      <c r="DX176" s="119"/>
      <c r="DY176" s="119"/>
      <c r="DZ176" s="119"/>
      <c r="EA176" s="119"/>
      <c r="EB176" s="119"/>
      <c r="EC176" s="119"/>
      <c r="ED176" s="119"/>
      <c r="EE176" s="119"/>
      <c r="EF176" s="119"/>
      <c r="EG176" s="119"/>
      <c r="EH176" s="119"/>
      <c r="EI176" s="119"/>
      <c r="EJ176" s="119"/>
      <c r="EK176" s="119"/>
      <c r="EL176" s="119"/>
      <c r="EM176" s="119"/>
      <c r="EN176" s="119"/>
      <c r="EO176" s="119"/>
      <c r="EP176" s="119"/>
      <c r="EQ176" s="119"/>
      <c r="ER176" s="119"/>
      <c r="ES176" s="119"/>
      <c r="ET176" s="119"/>
      <c r="EU176" s="119"/>
      <c r="EV176" s="119"/>
      <c r="EW176" s="119"/>
      <c r="EX176" s="119"/>
      <c r="EY176" s="119"/>
      <c r="EZ176" s="119"/>
      <c r="FA176" s="119"/>
      <c r="FB176" s="119"/>
      <c r="FC176" s="119"/>
      <c r="FD176" s="119"/>
      <c r="FE176" s="119"/>
      <c r="FF176" s="119"/>
      <c r="FG176" s="119"/>
      <c r="FH176" s="119"/>
      <c r="FI176" s="119"/>
      <c r="FJ176" s="119"/>
      <c r="FK176" s="119"/>
      <c r="FL176" s="119"/>
      <c r="FM176" s="119"/>
      <c r="FN176" s="119"/>
      <c r="FO176" s="119"/>
      <c r="FP176" s="119"/>
      <c r="FQ176" s="119"/>
      <c r="FR176" s="119"/>
      <c r="FS176" s="119"/>
      <c r="FT176" s="119"/>
      <c r="FU176" s="119"/>
      <c r="FV176" s="119"/>
      <c r="FW176" s="119"/>
      <c r="FX176" s="119"/>
      <c r="FY176" s="119"/>
      <c r="FZ176" s="119"/>
      <c r="GA176" s="119"/>
      <c r="GB176" s="119"/>
      <c r="GC176" s="119"/>
      <c r="GD176" s="119"/>
      <c r="GE176" s="119"/>
      <c r="GF176" s="119"/>
      <c r="GG176" s="119"/>
      <c r="GH176" s="119"/>
      <c r="GI176" s="119"/>
      <c r="GJ176" s="119"/>
      <c r="GK176" s="119"/>
      <c r="GL176" s="119"/>
      <c r="GM176" s="119"/>
      <c r="GN176" s="119"/>
      <c r="GO176" s="119"/>
      <c r="GP176" s="119"/>
      <c r="GQ176" s="119"/>
      <c r="GR176" s="119"/>
      <c r="GS176" s="119"/>
      <c r="GT176" s="119"/>
      <c r="GU176" s="119"/>
      <c r="GV176" s="119"/>
      <c r="GW176" s="119"/>
      <c r="GX176" s="119"/>
      <c r="GY176" s="119"/>
      <c r="GZ176" s="119"/>
      <c r="HA176" s="119"/>
      <c r="HB176" s="119"/>
      <c r="HC176" s="119"/>
      <c r="HD176" s="119"/>
      <c r="HE176" s="119"/>
      <c r="HF176" s="119"/>
      <c r="HG176" s="119"/>
      <c r="HH176" s="119"/>
      <c r="HI176" s="119"/>
      <c r="HJ176" s="119"/>
      <c r="HK176" s="119"/>
      <c r="HL176" s="119"/>
      <c r="HM176" s="119"/>
      <c r="HN176" s="119"/>
      <c r="HO176" s="119"/>
      <c r="HP176" s="119"/>
      <c r="HQ176" s="119"/>
      <c r="HR176" s="119"/>
      <c r="HS176" s="119"/>
      <c r="HT176" s="119"/>
      <c r="HU176" s="119"/>
      <c r="HV176" s="119"/>
      <c r="HW176" s="119"/>
      <c r="HX176" s="119"/>
      <c r="HY176" s="119"/>
      <c r="HZ176" s="119"/>
      <c r="IA176" s="119"/>
      <c r="IB176" s="119"/>
      <c r="IC176" s="119"/>
      <c r="ID176" s="119"/>
      <c r="IE176" s="119"/>
    </row>
    <row r="177" spans="1:239" s="120" customFormat="1" ht="23.25" customHeight="1">
      <c r="A177" s="515" t="s">
        <v>13</v>
      </c>
      <c r="B177" s="508" t="s">
        <v>10</v>
      </c>
      <c r="C177" s="433" t="s">
        <v>40</v>
      </c>
      <c r="D177" s="414" t="s">
        <v>171</v>
      </c>
      <c r="E177" s="417" t="s">
        <v>320</v>
      </c>
      <c r="F177" s="277" t="s">
        <v>270</v>
      </c>
      <c r="G177" s="63">
        <v>41.3</v>
      </c>
      <c r="H177" s="63">
        <v>55</v>
      </c>
      <c r="I177" s="253">
        <v>55</v>
      </c>
      <c r="J177" s="122">
        <v>62</v>
      </c>
      <c r="K177" s="122"/>
      <c r="L177" s="491" t="s">
        <v>336</v>
      </c>
      <c r="M177" s="488">
        <v>1</v>
      </c>
      <c r="N177" s="488"/>
      <c r="O177" s="488"/>
      <c r="P177" s="119"/>
      <c r="Q177" s="119"/>
      <c r="R177" s="119"/>
      <c r="S177" s="119"/>
      <c r="T177" s="119"/>
      <c r="U177" s="119"/>
      <c r="V177" s="119"/>
      <c r="W177" s="119"/>
      <c r="X177" s="119"/>
      <c r="Y177" s="119"/>
      <c r="Z177" s="119"/>
      <c r="AA177" s="119"/>
      <c r="AB177" s="119"/>
      <c r="AC177" s="119"/>
      <c r="AD177" s="119"/>
      <c r="AE177" s="119"/>
      <c r="AF177" s="119"/>
      <c r="AG177" s="119"/>
      <c r="AH177" s="119"/>
      <c r="AI177" s="119"/>
      <c r="AJ177" s="119"/>
      <c r="AK177" s="119"/>
      <c r="AL177" s="119"/>
      <c r="AM177" s="119"/>
      <c r="AN177" s="119"/>
      <c r="AO177" s="119"/>
      <c r="AP177" s="119"/>
      <c r="AQ177" s="119"/>
      <c r="AR177" s="119"/>
      <c r="AS177" s="119"/>
      <c r="AT177" s="119"/>
      <c r="AU177" s="119"/>
      <c r="AV177" s="119"/>
      <c r="AW177" s="119"/>
      <c r="AX177" s="119"/>
      <c r="AY177" s="119"/>
      <c r="AZ177" s="119"/>
      <c r="BA177" s="119"/>
      <c r="BB177" s="119"/>
      <c r="BC177" s="119"/>
      <c r="BD177" s="119"/>
      <c r="BE177" s="119"/>
      <c r="BF177" s="119"/>
      <c r="BG177" s="119"/>
      <c r="BH177" s="119"/>
      <c r="BI177" s="119"/>
      <c r="BJ177" s="119"/>
      <c r="BK177" s="119"/>
      <c r="BL177" s="119"/>
      <c r="BM177" s="119"/>
      <c r="BN177" s="119"/>
      <c r="BO177" s="119"/>
      <c r="BP177" s="119"/>
      <c r="BQ177" s="119"/>
      <c r="BR177" s="119"/>
      <c r="BS177" s="119"/>
      <c r="BT177" s="119"/>
      <c r="BU177" s="119"/>
      <c r="BV177" s="119"/>
      <c r="BW177" s="119"/>
      <c r="BX177" s="119"/>
      <c r="BY177" s="119"/>
      <c r="BZ177" s="119"/>
      <c r="CA177" s="119"/>
      <c r="CB177" s="119"/>
      <c r="CC177" s="119"/>
      <c r="CD177" s="119"/>
      <c r="CE177" s="119"/>
      <c r="CF177" s="119"/>
      <c r="CG177" s="119"/>
      <c r="CH177" s="119"/>
      <c r="CI177" s="119"/>
      <c r="CJ177" s="119"/>
      <c r="CK177" s="119"/>
      <c r="CL177" s="119"/>
      <c r="CM177" s="119"/>
      <c r="CN177" s="119"/>
      <c r="CO177" s="119"/>
      <c r="CP177" s="119"/>
      <c r="CQ177" s="119"/>
      <c r="CR177" s="119"/>
      <c r="CS177" s="119"/>
      <c r="CT177" s="119"/>
      <c r="CU177" s="119"/>
      <c r="CV177" s="119"/>
      <c r="CW177" s="119"/>
      <c r="CX177" s="119"/>
      <c r="CY177" s="119"/>
      <c r="CZ177" s="119"/>
      <c r="DA177" s="119"/>
      <c r="DB177" s="119"/>
      <c r="DC177" s="119"/>
      <c r="DD177" s="119"/>
      <c r="DE177" s="119"/>
      <c r="DF177" s="119"/>
      <c r="DG177" s="119"/>
      <c r="DH177" s="119"/>
      <c r="DI177" s="119"/>
      <c r="DJ177" s="119"/>
      <c r="DK177" s="119"/>
      <c r="DL177" s="119"/>
      <c r="DM177" s="119"/>
      <c r="DN177" s="119"/>
      <c r="DO177" s="119"/>
      <c r="DP177" s="119"/>
      <c r="DQ177" s="119"/>
      <c r="DR177" s="119"/>
      <c r="DS177" s="119"/>
      <c r="DT177" s="119"/>
      <c r="DU177" s="119"/>
      <c r="DV177" s="119"/>
      <c r="DW177" s="119"/>
      <c r="DX177" s="119"/>
      <c r="DY177" s="119"/>
      <c r="DZ177" s="119"/>
      <c r="EA177" s="119"/>
      <c r="EB177" s="119"/>
      <c r="EC177" s="119"/>
      <c r="ED177" s="119"/>
      <c r="EE177" s="119"/>
      <c r="EF177" s="119"/>
      <c r="EG177" s="119"/>
      <c r="EH177" s="119"/>
      <c r="EI177" s="119"/>
      <c r="EJ177" s="119"/>
      <c r="EK177" s="119"/>
      <c r="EL177" s="119"/>
      <c r="EM177" s="119"/>
      <c r="EN177" s="119"/>
      <c r="EO177" s="119"/>
      <c r="EP177" s="119"/>
      <c r="EQ177" s="119"/>
      <c r="ER177" s="119"/>
      <c r="ES177" s="119"/>
      <c r="ET177" s="119"/>
      <c r="EU177" s="119"/>
      <c r="EV177" s="119"/>
      <c r="EW177" s="119"/>
      <c r="EX177" s="119"/>
      <c r="EY177" s="119"/>
      <c r="EZ177" s="119"/>
      <c r="FA177" s="119"/>
      <c r="FB177" s="119"/>
      <c r="FC177" s="119"/>
      <c r="FD177" s="119"/>
      <c r="FE177" s="119"/>
      <c r="FF177" s="119"/>
      <c r="FG177" s="119"/>
      <c r="FH177" s="119"/>
      <c r="FI177" s="119"/>
      <c r="FJ177" s="119"/>
      <c r="FK177" s="119"/>
      <c r="FL177" s="119"/>
      <c r="FM177" s="119"/>
      <c r="FN177" s="119"/>
      <c r="FO177" s="119"/>
      <c r="FP177" s="119"/>
      <c r="FQ177" s="119"/>
      <c r="FR177" s="119"/>
      <c r="FS177" s="119"/>
      <c r="FT177" s="119"/>
      <c r="FU177" s="119"/>
      <c r="FV177" s="119"/>
      <c r="FW177" s="119"/>
      <c r="FX177" s="119"/>
      <c r="FY177" s="119"/>
      <c r="FZ177" s="119"/>
      <c r="GA177" s="119"/>
      <c r="GB177" s="119"/>
      <c r="GC177" s="119"/>
      <c r="GD177" s="119"/>
      <c r="GE177" s="119"/>
      <c r="GF177" s="119"/>
      <c r="GG177" s="119"/>
      <c r="GH177" s="119"/>
      <c r="GI177" s="119"/>
      <c r="GJ177" s="119"/>
      <c r="GK177" s="119"/>
      <c r="GL177" s="119"/>
      <c r="GM177" s="119"/>
      <c r="GN177" s="119"/>
      <c r="GO177" s="119"/>
      <c r="GP177" s="119"/>
      <c r="GQ177" s="119"/>
      <c r="GR177" s="119"/>
      <c r="GS177" s="119"/>
      <c r="GT177" s="119"/>
      <c r="GU177" s="119"/>
      <c r="GV177" s="119"/>
      <c r="GW177" s="119"/>
      <c r="GX177" s="119"/>
      <c r="GY177" s="119"/>
      <c r="GZ177" s="119"/>
      <c r="HA177" s="119"/>
      <c r="HB177" s="119"/>
      <c r="HC177" s="119"/>
      <c r="HD177" s="119"/>
      <c r="HE177" s="119"/>
      <c r="HF177" s="119"/>
      <c r="HG177" s="119"/>
      <c r="HH177" s="119"/>
      <c r="HI177" s="119"/>
      <c r="HJ177" s="119"/>
      <c r="HK177" s="119"/>
      <c r="HL177" s="119"/>
      <c r="HM177" s="119"/>
      <c r="HN177" s="119"/>
      <c r="HO177" s="119"/>
      <c r="HP177" s="119"/>
      <c r="HQ177" s="119"/>
      <c r="HR177" s="119"/>
      <c r="HS177" s="119"/>
      <c r="HT177" s="119"/>
      <c r="HU177" s="119"/>
      <c r="HV177" s="119"/>
      <c r="HW177" s="119"/>
      <c r="HX177" s="119"/>
      <c r="HY177" s="119"/>
      <c r="HZ177" s="119"/>
      <c r="IA177" s="119"/>
      <c r="IB177" s="119"/>
      <c r="IC177" s="119"/>
      <c r="ID177" s="119"/>
      <c r="IE177" s="119"/>
    </row>
    <row r="178" spans="1:239" s="120" customFormat="1" ht="24.75" customHeight="1">
      <c r="A178" s="516"/>
      <c r="B178" s="509"/>
      <c r="C178" s="434"/>
      <c r="D178" s="415"/>
      <c r="E178" s="418"/>
      <c r="F178" s="286" t="s">
        <v>26</v>
      </c>
      <c r="G178" s="63"/>
      <c r="H178" s="63">
        <v>55</v>
      </c>
      <c r="I178" s="253">
        <v>5</v>
      </c>
      <c r="J178" s="122"/>
      <c r="K178" s="122"/>
      <c r="L178" s="492"/>
      <c r="M178" s="489"/>
      <c r="N178" s="489"/>
      <c r="O178" s="489"/>
      <c r="P178" s="119"/>
      <c r="Q178" s="119"/>
      <c r="R178" s="119"/>
      <c r="S178" s="119"/>
      <c r="T178" s="119"/>
      <c r="U178" s="119"/>
      <c r="V178" s="119"/>
      <c r="W178" s="119"/>
      <c r="X178" s="119"/>
      <c r="Y178" s="119"/>
      <c r="Z178" s="119"/>
      <c r="AA178" s="119"/>
      <c r="AB178" s="119"/>
      <c r="AC178" s="119"/>
      <c r="AD178" s="119"/>
      <c r="AE178" s="119"/>
      <c r="AF178" s="119"/>
      <c r="AG178" s="119"/>
      <c r="AH178" s="119"/>
      <c r="AI178" s="119"/>
      <c r="AJ178" s="119"/>
      <c r="AK178" s="119"/>
      <c r="AL178" s="119"/>
      <c r="AM178" s="119"/>
      <c r="AN178" s="119"/>
      <c r="AO178" s="119"/>
      <c r="AP178" s="119"/>
      <c r="AQ178" s="119"/>
      <c r="AR178" s="119"/>
      <c r="AS178" s="119"/>
      <c r="AT178" s="119"/>
      <c r="AU178" s="119"/>
      <c r="AV178" s="119"/>
      <c r="AW178" s="119"/>
      <c r="AX178" s="119"/>
      <c r="AY178" s="119"/>
      <c r="AZ178" s="119"/>
      <c r="BA178" s="119"/>
      <c r="BB178" s="119"/>
      <c r="BC178" s="119"/>
      <c r="BD178" s="119"/>
      <c r="BE178" s="119"/>
      <c r="BF178" s="119"/>
      <c r="BG178" s="119"/>
      <c r="BH178" s="119"/>
      <c r="BI178" s="119"/>
      <c r="BJ178" s="119"/>
      <c r="BK178" s="119"/>
      <c r="BL178" s="119"/>
      <c r="BM178" s="119"/>
      <c r="BN178" s="119"/>
      <c r="BO178" s="119"/>
      <c r="BP178" s="119"/>
      <c r="BQ178" s="119"/>
      <c r="BR178" s="119"/>
      <c r="BS178" s="119"/>
      <c r="BT178" s="119"/>
      <c r="BU178" s="119"/>
      <c r="BV178" s="119"/>
      <c r="BW178" s="119"/>
      <c r="BX178" s="119"/>
      <c r="BY178" s="119"/>
      <c r="BZ178" s="119"/>
      <c r="CA178" s="119"/>
      <c r="CB178" s="119"/>
      <c r="CC178" s="119"/>
      <c r="CD178" s="119"/>
      <c r="CE178" s="119"/>
      <c r="CF178" s="119"/>
      <c r="CG178" s="119"/>
      <c r="CH178" s="119"/>
      <c r="CI178" s="119"/>
      <c r="CJ178" s="119"/>
      <c r="CK178" s="119"/>
      <c r="CL178" s="119"/>
      <c r="CM178" s="119"/>
      <c r="CN178" s="119"/>
      <c r="CO178" s="119"/>
      <c r="CP178" s="119"/>
      <c r="CQ178" s="119"/>
      <c r="CR178" s="119"/>
      <c r="CS178" s="119"/>
      <c r="CT178" s="119"/>
      <c r="CU178" s="119"/>
      <c r="CV178" s="119"/>
      <c r="CW178" s="119"/>
      <c r="CX178" s="119"/>
      <c r="CY178" s="119"/>
      <c r="CZ178" s="119"/>
      <c r="DA178" s="119"/>
      <c r="DB178" s="119"/>
      <c r="DC178" s="119"/>
      <c r="DD178" s="119"/>
      <c r="DE178" s="119"/>
      <c r="DF178" s="119"/>
      <c r="DG178" s="119"/>
      <c r="DH178" s="119"/>
      <c r="DI178" s="119"/>
      <c r="DJ178" s="119"/>
      <c r="DK178" s="119"/>
      <c r="DL178" s="119"/>
      <c r="DM178" s="119"/>
      <c r="DN178" s="119"/>
      <c r="DO178" s="119"/>
      <c r="DP178" s="119"/>
      <c r="DQ178" s="119"/>
      <c r="DR178" s="119"/>
      <c r="DS178" s="119"/>
      <c r="DT178" s="119"/>
      <c r="DU178" s="119"/>
      <c r="DV178" s="119"/>
      <c r="DW178" s="119"/>
      <c r="DX178" s="119"/>
      <c r="DY178" s="119"/>
      <c r="DZ178" s="119"/>
      <c r="EA178" s="119"/>
      <c r="EB178" s="119"/>
      <c r="EC178" s="119"/>
      <c r="ED178" s="119"/>
      <c r="EE178" s="119"/>
      <c r="EF178" s="119"/>
      <c r="EG178" s="119"/>
      <c r="EH178" s="119"/>
      <c r="EI178" s="119"/>
      <c r="EJ178" s="119"/>
      <c r="EK178" s="119"/>
      <c r="EL178" s="119"/>
      <c r="EM178" s="119"/>
      <c r="EN178" s="119"/>
      <c r="EO178" s="119"/>
      <c r="EP178" s="119"/>
      <c r="EQ178" s="119"/>
      <c r="ER178" s="119"/>
      <c r="ES178" s="119"/>
      <c r="ET178" s="119"/>
      <c r="EU178" s="119"/>
      <c r="EV178" s="119"/>
      <c r="EW178" s="119"/>
      <c r="EX178" s="119"/>
      <c r="EY178" s="119"/>
      <c r="EZ178" s="119"/>
      <c r="FA178" s="119"/>
      <c r="FB178" s="119"/>
      <c r="FC178" s="119"/>
      <c r="FD178" s="119"/>
      <c r="FE178" s="119"/>
      <c r="FF178" s="119"/>
      <c r="FG178" s="119"/>
      <c r="FH178" s="119"/>
      <c r="FI178" s="119"/>
      <c r="FJ178" s="119"/>
      <c r="FK178" s="119"/>
      <c r="FL178" s="119"/>
      <c r="FM178" s="119"/>
      <c r="FN178" s="119"/>
      <c r="FO178" s="119"/>
      <c r="FP178" s="119"/>
      <c r="FQ178" s="119"/>
      <c r="FR178" s="119"/>
      <c r="FS178" s="119"/>
      <c r="FT178" s="119"/>
      <c r="FU178" s="119"/>
      <c r="FV178" s="119"/>
      <c r="FW178" s="119"/>
      <c r="FX178" s="119"/>
      <c r="FY178" s="119"/>
      <c r="FZ178" s="119"/>
      <c r="GA178" s="119"/>
      <c r="GB178" s="119"/>
      <c r="GC178" s="119"/>
      <c r="GD178" s="119"/>
      <c r="GE178" s="119"/>
      <c r="GF178" s="119"/>
      <c r="GG178" s="119"/>
      <c r="GH178" s="119"/>
      <c r="GI178" s="119"/>
      <c r="GJ178" s="119"/>
      <c r="GK178" s="119"/>
      <c r="GL178" s="119"/>
      <c r="GM178" s="119"/>
      <c r="GN178" s="119"/>
      <c r="GO178" s="119"/>
      <c r="GP178" s="119"/>
      <c r="GQ178" s="119"/>
      <c r="GR178" s="119"/>
      <c r="GS178" s="119"/>
      <c r="GT178" s="119"/>
      <c r="GU178" s="119"/>
      <c r="GV178" s="119"/>
      <c r="GW178" s="119"/>
      <c r="GX178" s="119"/>
      <c r="GY178" s="119"/>
      <c r="GZ178" s="119"/>
      <c r="HA178" s="119"/>
      <c r="HB178" s="119"/>
      <c r="HC178" s="119"/>
      <c r="HD178" s="119"/>
      <c r="HE178" s="119"/>
      <c r="HF178" s="119"/>
      <c r="HG178" s="119"/>
      <c r="HH178" s="119"/>
      <c r="HI178" s="119"/>
      <c r="HJ178" s="119"/>
      <c r="HK178" s="119"/>
      <c r="HL178" s="119"/>
      <c r="HM178" s="119"/>
      <c r="HN178" s="119"/>
      <c r="HO178" s="119"/>
      <c r="HP178" s="119"/>
      <c r="HQ178" s="119"/>
      <c r="HR178" s="119"/>
      <c r="HS178" s="119"/>
      <c r="HT178" s="119"/>
      <c r="HU178" s="119"/>
      <c r="HV178" s="119"/>
      <c r="HW178" s="119"/>
      <c r="HX178" s="119"/>
      <c r="HY178" s="119"/>
      <c r="HZ178" s="119"/>
      <c r="IA178" s="119"/>
      <c r="IB178" s="119"/>
      <c r="IC178" s="119"/>
      <c r="ID178" s="119"/>
      <c r="IE178" s="119"/>
    </row>
    <row r="179" spans="1:239" s="120" customFormat="1" ht="38.25" customHeight="1">
      <c r="A179" s="516"/>
      <c r="B179" s="509"/>
      <c r="C179" s="434"/>
      <c r="D179" s="415"/>
      <c r="E179" s="418"/>
      <c r="F179" s="277" t="s">
        <v>273</v>
      </c>
      <c r="G179" s="63"/>
      <c r="H179" s="63"/>
      <c r="I179" s="253"/>
      <c r="J179" s="102"/>
      <c r="K179" s="102"/>
      <c r="L179" s="493"/>
      <c r="M179" s="490"/>
      <c r="N179" s="490"/>
      <c r="O179" s="490"/>
      <c r="P179" s="119"/>
      <c r="Q179" s="119"/>
      <c r="R179" s="119"/>
      <c r="S179" s="119"/>
      <c r="T179" s="119"/>
      <c r="U179" s="119"/>
      <c r="V179" s="119"/>
      <c r="W179" s="119"/>
      <c r="X179" s="119"/>
      <c r="Y179" s="119"/>
      <c r="Z179" s="119"/>
      <c r="AA179" s="119"/>
      <c r="AB179" s="119"/>
      <c r="AC179" s="119"/>
      <c r="AD179" s="119"/>
      <c r="AE179" s="119"/>
      <c r="AF179" s="119"/>
      <c r="AG179" s="119"/>
      <c r="AH179" s="119"/>
      <c r="AI179" s="119"/>
      <c r="AJ179" s="119"/>
      <c r="AK179" s="119"/>
      <c r="AL179" s="119"/>
      <c r="AM179" s="119"/>
      <c r="AN179" s="119"/>
      <c r="AO179" s="119"/>
      <c r="AP179" s="119"/>
      <c r="AQ179" s="119"/>
      <c r="AR179" s="119"/>
      <c r="AS179" s="119"/>
      <c r="AT179" s="119"/>
      <c r="AU179" s="119"/>
      <c r="AV179" s="119"/>
      <c r="AW179" s="119"/>
      <c r="AX179" s="119"/>
      <c r="AY179" s="119"/>
      <c r="AZ179" s="119"/>
      <c r="BA179" s="119"/>
      <c r="BB179" s="119"/>
      <c r="BC179" s="119"/>
      <c r="BD179" s="119"/>
      <c r="BE179" s="119"/>
      <c r="BF179" s="119"/>
      <c r="BG179" s="119"/>
      <c r="BH179" s="119"/>
      <c r="BI179" s="119"/>
      <c r="BJ179" s="119"/>
      <c r="BK179" s="119"/>
      <c r="BL179" s="119"/>
      <c r="BM179" s="119"/>
      <c r="BN179" s="119"/>
      <c r="BO179" s="119"/>
      <c r="BP179" s="119"/>
      <c r="BQ179" s="119"/>
      <c r="BR179" s="119"/>
      <c r="BS179" s="119"/>
      <c r="BT179" s="119"/>
      <c r="BU179" s="119"/>
      <c r="BV179" s="119"/>
      <c r="BW179" s="119"/>
      <c r="BX179" s="119"/>
      <c r="BY179" s="119"/>
      <c r="BZ179" s="119"/>
      <c r="CA179" s="119"/>
      <c r="CB179" s="119"/>
      <c r="CC179" s="119"/>
      <c r="CD179" s="119"/>
      <c r="CE179" s="119"/>
      <c r="CF179" s="119"/>
      <c r="CG179" s="119"/>
      <c r="CH179" s="119"/>
      <c r="CI179" s="119"/>
      <c r="CJ179" s="119"/>
      <c r="CK179" s="119"/>
      <c r="CL179" s="119"/>
      <c r="CM179" s="119"/>
      <c r="CN179" s="119"/>
      <c r="CO179" s="119"/>
      <c r="CP179" s="119"/>
      <c r="CQ179" s="119"/>
      <c r="CR179" s="119"/>
      <c r="CS179" s="119"/>
      <c r="CT179" s="119"/>
      <c r="CU179" s="119"/>
      <c r="CV179" s="119"/>
      <c r="CW179" s="119"/>
      <c r="CX179" s="119"/>
      <c r="CY179" s="119"/>
      <c r="CZ179" s="119"/>
      <c r="DA179" s="119"/>
      <c r="DB179" s="119"/>
      <c r="DC179" s="119"/>
      <c r="DD179" s="119"/>
      <c r="DE179" s="119"/>
      <c r="DF179" s="119"/>
      <c r="DG179" s="119"/>
      <c r="DH179" s="119"/>
      <c r="DI179" s="119"/>
      <c r="DJ179" s="119"/>
      <c r="DK179" s="119"/>
      <c r="DL179" s="119"/>
      <c r="DM179" s="119"/>
      <c r="DN179" s="119"/>
      <c r="DO179" s="119"/>
      <c r="DP179" s="119"/>
      <c r="DQ179" s="119"/>
      <c r="DR179" s="119"/>
      <c r="DS179" s="119"/>
      <c r="DT179" s="119"/>
      <c r="DU179" s="119"/>
      <c r="DV179" s="119"/>
      <c r="DW179" s="119"/>
      <c r="DX179" s="119"/>
      <c r="DY179" s="119"/>
      <c r="DZ179" s="119"/>
      <c r="EA179" s="119"/>
      <c r="EB179" s="119"/>
      <c r="EC179" s="119"/>
      <c r="ED179" s="119"/>
      <c r="EE179" s="119"/>
      <c r="EF179" s="119"/>
      <c r="EG179" s="119"/>
      <c r="EH179" s="119"/>
      <c r="EI179" s="119"/>
      <c r="EJ179" s="119"/>
      <c r="EK179" s="119"/>
      <c r="EL179" s="119"/>
      <c r="EM179" s="119"/>
      <c r="EN179" s="119"/>
      <c r="EO179" s="119"/>
      <c r="EP179" s="119"/>
      <c r="EQ179" s="119"/>
      <c r="ER179" s="119"/>
      <c r="ES179" s="119"/>
      <c r="ET179" s="119"/>
      <c r="EU179" s="119"/>
      <c r="EV179" s="119"/>
      <c r="EW179" s="119"/>
      <c r="EX179" s="119"/>
      <c r="EY179" s="119"/>
      <c r="EZ179" s="119"/>
      <c r="FA179" s="119"/>
      <c r="FB179" s="119"/>
      <c r="FC179" s="119"/>
      <c r="FD179" s="119"/>
      <c r="FE179" s="119"/>
      <c r="FF179" s="119"/>
      <c r="FG179" s="119"/>
      <c r="FH179" s="119"/>
      <c r="FI179" s="119"/>
      <c r="FJ179" s="119"/>
      <c r="FK179" s="119"/>
      <c r="FL179" s="119"/>
      <c r="FM179" s="119"/>
      <c r="FN179" s="119"/>
      <c r="FO179" s="119"/>
      <c r="FP179" s="119"/>
      <c r="FQ179" s="119"/>
      <c r="FR179" s="119"/>
      <c r="FS179" s="119"/>
      <c r="FT179" s="119"/>
      <c r="FU179" s="119"/>
      <c r="FV179" s="119"/>
      <c r="FW179" s="119"/>
      <c r="FX179" s="119"/>
      <c r="FY179" s="119"/>
      <c r="FZ179" s="119"/>
      <c r="GA179" s="119"/>
      <c r="GB179" s="119"/>
      <c r="GC179" s="119"/>
      <c r="GD179" s="119"/>
      <c r="GE179" s="119"/>
      <c r="GF179" s="119"/>
      <c r="GG179" s="119"/>
      <c r="GH179" s="119"/>
      <c r="GI179" s="119"/>
      <c r="GJ179" s="119"/>
      <c r="GK179" s="119"/>
      <c r="GL179" s="119"/>
      <c r="GM179" s="119"/>
      <c r="GN179" s="119"/>
      <c r="GO179" s="119"/>
      <c r="GP179" s="119"/>
      <c r="GQ179" s="119"/>
      <c r="GR179" s="119"/>
      <c r="GS179" s="119"/>
      <c r="GT179" s="119"/>
      <c r="GU179" s="119"/>
      <c r="GV179" s="119"/>
      <c r="GW179" s="119"/>
      <c r="GX179" s="119"/>
      <c r="GY179" s="119"/>
      <c r="GZ179" s="119"/>
      <c r="HA179" s="119"/>
      <c r="HB179" s="119"/>
      <c r="HC179" s="119"/>
      <c r="HD179" s="119"/>
      <c r="HE179" s="119"/>
      <c r="HF179" s="119"/>
      <c r="HG179" s="119"/>
      <c r="HH179" s="119"/>
      <c r="HI179" s="119"/>
      <c r="HJ179" s="119"/>
      <c r="HK179" s="119"/>
      <c r="HL179" s="119"/>
      <c r="HM179" s="119"/>
      <c r="HN179" s="119"/>
      <c r="HO179" s="119"/>
      <c r="HP179" s="119"/>
      <c r="HQ179" s="119"/>
      <c r="HR179" s="119"/>
      <c r="HS179" s="119"/>
      <c r="HT179" s="119"/>
      <c r="HU179" s="119"/>
      <c r="HV179" s="119"/>
      <c r="HW179" s="119"/>
      <c r="HX179" s="119"/>
      <c r="HY179" s="119"/>
      <c r="HZ179" s="119"/>
      <c r="IA179" s="119"/>
      <c r="IB179" s="119"/>
      <c r="IC179" s="119"/>
      <c r="ID179" s="119"/>
      <c r="IE179" s="119"/>
    </row>
    <row r="180" spans="1:239" s="120" customFormat="1" ht="21" customHeight="1">
      <c r="A180" s="517"/>
      <c r="B180" s="510"/>
      <c r="C180" s="435"/>
      <c r="D180" s="416"/>
      <c r="E180" s="419"/>
      <c r="F180" s="287" t="s">
        <v>8</v>
      </c>
      <c r="G180" s="121">
        <f>SUM(G177:G179)</f>
        <v>41.3</v>
      </c>
      <c r="H180" s="121">
        <f>SUM(H177:H179)</f>
        <v>110</v>
      </c>
      <c r="I180" s="121">
        <f t="shared" ref="I180:K180" si="25">SUM(I177:I179)</f>
        <v>60</v>
      </c>
      <c r="J180" s="121">
        <f t="shared" si="25"/>
        <v>62</v>
      </c>
      <c r="K180" s="121">
        <f t="shared" si="25"/>
        <v>0</v>
      </c>
      <c r="L180" s="485"/>
      <c r="M180" s="497"/>
      <c r="N180" s="497"/>
      <c r="O180" s="498"/>
      <c r="P180" s="119"/>
      <c r="Q180" s="119"/>
      <c r="R180" s="119"/>
      <c r="S180" s="119"/>
      <c r="T180" s="119"/>
      <c r="U180" s="119"/>
      <c r="V180" s="119"/>
      <c r="W180" s="119"/>
      <c r="X180" s="119"/>
      <c r="Y180" s="119"/>
      <c r="Z180" s="119"/>
      <c r="AA180" s="119"/>
      <c r="AB180" s="119"/>
      <c r="AC180" s="119"/>
      <c r="AD180" s="119"/>
      <c r="AE180" s="119"/>
      <c r="AF180" s="119"/>
      <c r="AG180" s="119"/>
      <c r="AH180" s="119"/>
      <c r="AI180" s="119"/>
      <c r="AJ180" s="119"/>
      <c r="AK180" s="119"/>
      <c r="AL180" s="119"/>
      <c r="AM180" s="119"/>
      <c r="AN180" s="119"/>
      <c r="AO180" s="119"/>
      <c r="AP180" s="119"/>
      <c r="AQ180" s="119"/>
      <c r="AR180" s="119"/>
      <c r="AS180" s="119"/>
      <c r="AT180" s="119"/>
      <c r="AU180" s="119"/>
      <c r="AV180" s="119"/>
      <c r="AW180" s="119"/>
      <c r="AX180" s="119"/>
      <c r="AY180" s="119"/>
      <c r="AZ180" s="119"/>
      <c r="BA180" s="119"/>
      <c r="BB180" s="119"/>
      <c r="BC180" s="119"/>
      <c r="BD180" s="119"/>
      <c r="BE180" s="119"/>
      <c r="BF180" s="119"/>
      <c r="BG180" s="119"/>
      <c r="BH180" s="119"/>
      <c r="BI180" s="119"/>
      <c r="BJ180" s="119"/>
      <c r="BK180" s="119"/>
      <c r="BL180" s="119"/>
      <c r="BM180" s="119"/>
      <c r="BN180" s="119"/>
      <c r="BO180" s="119"/>
      <c r="BP180" s="119"/>
      <c r="BQ180" s="119"/>
      <c r="BR180" s="119"/>
      <c r="BS180" s="119"/>
      <c r="BT180" s="119"/>
      <c r="BU180" s="119"/>
      <c r="BV180" s="119"/>
      <c r="BW180" s="119"/>
      <c r="BX180" s="119"/>
      <c r="BY180" s="119"/>
      <c r="BZ180" s="119"/>
      <c r="CA180" s="119"/>
      <c r="CB180" s="119"/>
      <c r="CC180" s="119"/>
      <c r="CD180" s="119"/>
      <c r="CE180" s="119"/>
      <c r="CF180" s="119"/>
      <c r="CG180" s="119"/>
      <c r="CH180" s="119"/>
      <c r="CI180" s="119"/>
      <c r="CJ180" s="119"/>
      <c r="CK180" s="119"/>
      <c r="CL180" s="119"/>
      <c r="CM180" s="119"/>
      <c r="CN180" s="119"/>
      <c r="CO180" s="119"/>
      <c r="CP180" s="119"/>
      <c r="CQ180" s="119"/>
      <c r="CR180" s="119"/>
      <c r="CS180" s="119"/>
      <c r="CT180" s="119"/>
      <c r="CU180" s="119"/>
      <c r="CV180" s="119"/>
      <c r="CW180" s="119"/>
      <c r="CX180" s="119"/>
      <c r="CY180" s="119"/>
      <c r="CZ180" s="119"/>
      <c r="DA180" s="119"/>
      <c r="DB180" s="119"/>
      <c r="DC180" s="119"/>
      <c r="DD180" s="119"/>
      <c r="DE180" s="119"/>
      <c r="DF180" s="119"/>
      <c r="DG180" s="119"/>
      <c r="DH180" s="119"/>
      <c r="DI180" s="119"/>
      <c r="DJ180" s="119"/>
      <c r="DK180" s="119"/>
      <c r="DL180" s="119"/>
      <c r="DM180" s="119"/>
      <c r="DN180" s="119"/>
      <c r="DO180" s="119"/>
      <c r="DP180" s="119"/>
      <c r="DQ180" s="119"/>
      <c r="DR180" s="119"/>
      <c r="DS180" s="119"/>
      <c r="DT180" s="119"/>
      <c r="DU180" s="119"/>
      <c r="DV180" s="119"/>
      <c r="DW180" s="119"/>
      <c r="DX180" s="119"/>
      <c r="DY180" s="119"/>
      <c r="DZ180" s="119"/>
      <c r="EA180" s="119"/>
      <c r="EB180" s="119"/>
      <c r="EC180" s="119"/>
      <c r="ED180" s="119"/>
      <c r="EE180" s="119"/>
      <c r="EF180" s="119"/>
      <c r="EG180" s="119"/>
      <c r="EH180" s="119"/>
      <c r="EI180" s="119"/>
      <c r="EJ180" s="119"/>
      <c r="EK180" s="119"/>
      <c r="EL180" s="119"/>
      <c r="EM180" s="119"/>
      <c r="EN180" s="119"/>
      <c r="EO180" s="119"/>
      <c r="EP180" s="119"/>
      <c r="EQ180" s="119"/>
      <c r="ER180" s="119"/>
      <c r="ES180" s="119"/>
      <c r="ET180" s="119"/>
      <c r="EU180" s="119"/>
      <c r="EV180" s="119"/>
      <c r="EW180" s="119"/>
      <c r="EX180" s="119"/>
      <c r="EY180" s="119"/>
      <c r="EZ180" s="119"/>
      <c r="FA180" s="119"/>
      <c r="FB180" s="119"/>
      <c r="FC180" s="119"/>
      <c r="FD180" s="119"/>
      <c r="FE180" s="119"/>
      <c r="FF180" s="119"/>
      <c r="FG180" s="119"/>
      <c r="FH180" s="119"/>
      <c r="FI180" s="119"/>
      <c r="FJ180" s="119"/>
      <c r="FK180" s="119"/>
      <c r="FL180" s="119"/>
      <c r="FM180" s="119"/>
      <c r="FN180" s="119"/>
      <c r="FO180" s="119"/>
      <c r="FP180" s="119"/>
      <c r="FQ180" s="119"/>
      <c r="FR180" s="119"/>
      <c r="FS180" s="119"/>
      <c r="FT180" s="119"/>
      <c r="FU180" s="119"/>
      <c r="FV180" s="119"/>
      <c r="FW180" s="119"/>
      <c r="FX180" s="119"/>
      <c r="FY180" s="119"/>
      <c r="FZ180" s="119"/>
      <c r="GA180" s="119"/>
      <c r="GB180" s="119"/>
      <c r="GC180" s="119"/>
      <c r="GD180" s="119"/>
      <c r="GE180" s="119"/>
      <c r="GF180" s="119"/>
      <c r="GG180" s="119"/>
      <c r="GH180" s="119"/>
      <c r="GI180" s="119"/>
      <c r="GJ180" s="119"/>
      <c r="GK180" s="119"/>
      <c r="GL180" s="119"/>
      <c r="GM180" s="119"/>
      <c r="GN180" s="119"/>
      <c r="GO180" s="119"/>
      <c r="GP180" s="119"/>
      <c r="GQ180" s="119"/>
      <c r="GR180" s="119"/>
      <c r="GS180" s="119"/>
      <c r="GT180" s="119"/>
      <c r="GU180" s="119"/>
      <c r="GV180" s="119"/>
      <c r="GW180" s="119"/>
      <c r="GX180" s="119"/>
      <c r="GY180" s="119"/>
      <c r="GZ180" s="119"/>
      <c r="HA180" s="119"/>
      <c r="HB180" s="119"/>
      <c r="HC180" s="119"/>
      <c r="HD180" s="119"/>
      <c r="HE180" s="119"/>
      <c r="HF180" s="119"/>
      <c r="HG180" s="119"/>
      <c r="HH180" s="119"/>
      <c r="HI180" s="119"/>
      <c r="HJ180" s="119"/>
      <c r="HK180" s="119"/>
      <c r="HL180" s="119"/>
      <c r="HM180" s="119"/>
      <c r="HN180" s="119"/>
      <c r="HO180" s="119"/>
      <c r="HP180" s="119"/>
      <c r="HQ180" s="119"/>
      <c r="HR180" s="119"/>
      <c r="HS180" s="119"/>
      <c r="HT180" s="119"/>
      <c r="HU180" s="119"/>
      <c r="HV180" s="119"/>
      <c r="HW180" s="119"/>
      <c r="HX180" s="119"/>
      <c r="HY180" s="119"/>
      <c r="HZ180" s="119"/>
      <c r="IA180" s="119"/>
      <c r="IB180" s="119"/>
      <c r="IC180" s="119"/>
      <c r="ID180" s="119"/>
      <c r="IE180" s="119"/>
    </row>
    <row r="181" spans="1:239" s="120" customFormat="1" ht="22.5" customHeight="1">
      <c r="A181" s="515" t="s">
        <v>13</v>
      </c>
      <c r="B181" s="508" t="s">
        <v>10</v>
      </c>
      <c r="C181" s="411" t="s">
        <v>172</v>
      </c>
      <c r="D181" s="414" t="s">
        <v>173</v>
      </c>
      <c r="E181" s="417" t="s">
        <v>321</v>
      </c>
      <c r="F181" s="277" t="s">
        <v>270</v>
      </c>
      <c r="G181" s="116"/>
      <c r="H181" s="116"/>
      <c r="I181" s="252"/>
      <c r="J181" s="114">
        <v>1041.9000000000001</v>
      </c>
      <c r="K181" s="114">
        <v>4654</v>
      </c>
      <c r="L181" s="420" t="s">
        <v>174</v>
      </c>
      <c r="M181" s="422"/>
      <c r="N181" s="422">
        <v>4</v>
      </c>
      <c r="O181" s="422"/>
      <c r="P181" s="119"/>
      <c r="Q181" s="119"/>
      <c r="R181" s="119"/>
      <c r="S181" s="119"/>
      <c r="T181" s="119"/>
      <c r="U181" s="119"/>
      <c r="V181" s="119"/>
      <c r="W181" s="119"/>
      <c r="X181" s="119"/>
      <c r="Y181" s="119"/>
      <c r="Z181" s="119"/>
      <c r="AA181" s="119"/>
      <c r="AB181" s="119"/>
      <c r="AC181" s="119"/>
      <c r="AD181" s="119"/>
      <c r="AE181" s="119"/>
      <c r="AF181" s="119"/>
      <c r="AG181" s="119"/>
      <c r="AH181" s="119"/>
      <c r="AI181" s="119"/>
      <c r="AJ181" s="119"/>
      <c r="AK181" s="119"/>
      <c r="AL181" s="119"/>
      <c r="AM181" s="119"/>
      <c r="AN181" s="119"/>
      <c r="AO181" s="119"/>
      <c r="AP181" s="119"/>
      <c r="AQ181" s="119"/>
      <c r="AR181" s="119"/>
      <c r="AS181" s="119"/>
      <c r="AT181" s="119"/>
      <c r="AU181" s="119"/>
      <c r="AV181" s="119"/>
      <c r="AW181" s="119"/>
      <c r="AX181" s="119"/>
      <c r="AY181" s="119"/>
      <c r="AZ181" s="119"/>
      <c r="BA181" s="119"/>
      <c r="BB181" s="119"/>
      <c r="BC181" s="119"/>
      <c r="BD181" s="119"/>
      <c r="BE181" s="119"/>
      <c r="BF181" s="119"/>
      <c r="BG181" s="119"/>
      <c r="BH181" s="119"/>
      <c r="BI181" s="119"/>
      <c r="BJ181" s="119"/>
      <c r="BK181" s="119"/>
      <c r="BL181" s="119"/>
      <c r="BM181" s="119"/>
      <c r="BN181" s="119"/>
      <c r="BO181" s="119"/>
      <c r="BP181" s="119"/>
      <c r="BQ181" s="119"/>
      <c r="BR181" s="119"/>
      <c r="BS181" s="119"/>
      <c r="BT181" s="119"/>
      <c r="BU181" s="119"/>
      <c r="BV181" s="119"/>
      <c r="BW181" s="119"/>
      <c r="BX181" s="119"/>
      <c r="BY181" s="119"/>
      <c r="BZ181" s="119"/>
      <c r="CA181" s="119"/>
      <c r="CB181" s="119"/>
      <c r="CC181" s="119"/>
      <c r="CD181" s="119"/>
      <c r="CE181" s="119"/>
      <c r="CF181" s="119"/>
      <c r="CG181" s="119"/>
      <c r="CH181" s="119"/>
      <c r="CI181" s="119"/>
      <c r="CJ181" s="119"/>
      <c r="CK181" s="119"/>
      <c r="CL181" s="119"/>
      <c r="CM181" s="119"/>
      <c r="CN181" s="119"/>
      <c r="CO181" s="119"/>
      <c r="CP181" s="119"/>
      <c r="CQ181" s="119"/>
      <c r="CR181" s="119"/>
      <c r="CS181" s="119"/>
      <c r="CT181" s="119"/>
      <c r="CU181" s="119"/>
      <c r="CV181" s="119"/>
      <c r="CW181" s="119"/>
      <c r="CX181" s="119"/>
      <c r="CY181" s="119"/>
      <c r="CZ181" s="119"/>
      <c r="DA181" s="119"/>
      <c r="DB181" s="119"/>
      <c r="DC181" s="119"/>
      <c r="DD181" s="119"/>
      <c r="DE181" s="119"/>
      <c r="DF181" s="119"/>
      <c r="DG181" s="119"/>
      <c r="DH181" s="119"/>
      <c r="DI181" s="119"/>
      <c r="DJ181" s="119"/>
      <c r="DK181" s="119"/>
      <c r="DL181" s="119"/>
      <c r="DM181" s="119"/>
      <c r="DN181" s="119"/>
      <c r="DO181" s="119"/>
      <c r="DP181" s="119"/>
      <c r="DQ181" s="119"/>
      <c r="DR181" s="119"/>
      <c r="DS181" s="119"/>
      <c r="DT181" s="119"/>
      <c r="DU181" s="119"/>
      <c r="DV181" s="119"/>
      <c r="DW181" s="119"/>
      <c r="DX181" s="119"/>
      <c r="DY181" s="119"/>
      <c r="DZ181" s="119"/>
      <c r="EA181" s="119"/>
      <c r="EB181" s="119"/>
      <c r="EC181" s="119"/>
      <c r="ED181" s="119"/>
      <c r="EE181" s="119"/>
      <c r="EF181" s="119"/>
      <c r="EG181" s="119"/>
      <c r="EH181" s="119"/>
      <c r="EI181" s="119"/>
      <c r="EJ181" s="119"/>
      <c r="EK181" s="119"/>
      <c r="EL181" s="119"/>
      <c r="EM181" s="119"/>
      <c r="EN181" s="119"/>
      <c r="EO181" s="119"/>
      <c r="EP181" s="119"/>
      <c r="EQ181" s="119"/>
      <c r="ER181" s="119"/>
      <c r="ES181" s="119"/>
      <c r="ET181" s="119"/>
      <c r="EU181" s="119"/>
      <c r="EV181" s="119"/>
      <c r="EW181" s="119"/>
      <c r="EX181" s="119"/>
      <c r="EY181" s="119"/>
      <c r="EZ181" s="119"/>
      <c r="FA181" s="119"/>
      <c r="FB181" s="119"/>
      <c r="FC181" s="119"/>
      <c r="FD181" s="119"/>
      <c r="FE181" s="119"/>
      <c r="FF181" s="119"/>
      <c r="FG181" s="119"/>
      <c r="FH181" s="119"/>
      <c r="FI181" s="119"/>
      <c r="FJ181" s="119"/>
      <c r="FK181" s="119"/>
      <c r="FL181" s="119"/>
      <c r="FM181" s="119"/>
      <c r="FN181" s="119"/>
      <c r="FO181" s="119"/>
      <c r="FP181" s="119"/>
      <c r="FQ181" s="119"/>
      <c r="FR181" s="119"/>
      <c r="FS181" s="119"/>
      <c r="FT181" s="119"/>
      <c r="FU181" s="119"/>
      <c r="FV181" s="119"/>
      <c r="FW181" s="119"/>
      <c r="FX181" s="119"/>
      <c r="FY181" s="119"/>
      <c r="FZ181" s="119"/>
      <c r="GA181" s="119"/>
      <c r="GB181" s="119"/>
      <c r="GC181" s="119"/>
      <c r="GD181" s="119"/>
      <c r="GE181" s="119"/>
      <c r="GF181" s="119"/>
      <c r="GG181" s="119"/>
      <c r="GH181" s="119"/>
      <c r="GI181" s="119"/>
      <c r="GJ181" s="119"/>
      <c r="GK181" s="119"/>
      <c r="GL181" s="119"/>
      <c r="GM181" s="119"/>
      <c r="GN181" s="119"/>
      <c r="GO181" s="119"/>
      <c r="GP181" s="119"/>
      <c r="GQ181" s="119"/>
      <c r="GR181" s="119"/>
      <c r="GS181" s="119"/>
      <c r="GT181" s="119"/>
      <c r="GU181" s="119"/>
      <c r="GV181" s="119"/>
      <c r="GW181" s="119"/>
      <c r="GX181" s="119"/>
      <c r="GY181" s="119"/>
      <c r="GZ181" s="119"/>
      <c r="HA181" s="119"/>
      <c r="HB181" s="119"/>
      <c r="HC181" s="119"/>
      <c r="HD181" s="119"/>
      <c r="HE181" s="119"/>
      <c r="HF181" s="119"/>
      <c r="HG181" s="119"/>
      <c r="HH181" s="119"/>
      <c r="HI181" s="119"/>
      <c r="HJ181" s="119"/>
      <c r="HK181" s="119"/>
      <c r="HL181" s="119"/>
      <c r="HM181" s="119"/>
      <c r="HN181" s="119"/>
      <c r="HO181" s="119"/>
      <c r="HP181" s="119"/>
      <c r="HQ181" s="119"/>
      <c r="HR181" s="119"/>
      <c r="HS181" s="119"/>
      <c r="HT181" s="119"/>
      <c r="HU181" s="119"/>
      <c r="HV181" s="119"/>
      <c r="HW181" s="119"/>
      <c r="HX181" s="119"/>
      <c r="HY181" s="119"/>
      <c r="HZ181" s="119"/>
      <c r="IA181" s="119"/>
      <c r="IB181" s="119"/>
      <c r="IC181" s="119"/>
      <c r="ID181" s="119"/>
      <c r="IE181" s="119"/>
    </row>
    <row r="182" spans="1:239" s="120" customFormat="1" ht="21" customHeight="1">
      <c r="A182" s="516"/>
      <c r="B182" s="509"/>
      <c r="C182" s="412"/>
      <c r="D182" s="415"/>
      <c r="E182" s="418"/>
      <c r="F182" s="277" t="s">
        <v>273</v>
      </c>
      <c r="G182" s="116"/>
      <c r="H182" s="116"/>
      <c r="I182" s="252"/>
      <c r="J182" s="117">
        <v>745.2</v>
      </c>
      <c r="K182" s="117"/>
      <c r="L182" s="421"/>
      <c r="M182" s="423"/>
      <c r="N182" s="423"/>
      <c r="O182" s="423"/>
      <c r="P182" s="119"/>
      <c r="Q182" s="119"/>
      <c r="R182" s="119"/>
      <c r="S182" s="119"/>
      <c r="T182" s="119"/>
      <c r="U182" s="119"/>
      <c r="V182" s="119"/>
      <c r="W182" s="119"/>
      <c r="X182" s="119"/>
      <c r="Y182" s="119"/>
      <c r="Z182" s="119"/>
      <c r="AA182" s="119"/>
      <c r="AB182" s="119"/>
      <c r="AC182" s="119"/>
      <c r="AD182" s="119"/>
      <c r="AE182" s="119"/>
      <c r="AF182" s="119"/>
      <c r="AG182" s="119"/>
      <c r="AH182" s="119"/>
      <c r="AI182" s="119"/>
      <c r="AJ182" s="119"/>
      <c r="AK182" s="119"/>
      <c r="AL182" s="119"/>
      <c r="AM182" s="119"/>
      <c r="AN182" s="119"/>
      <c r="AO182" s="119"/>
      <c r="AP182" s="119"/>
      <c r="AQ182" s="119"/>
      <c r="AR182" s="119"/>
      <c r="AS182" s="119"/>
      <c r="AT182" s="119"/>
      <c r="AU182" s="119"/>
      <c r="AV182" s="119"/>
      <c r="AW182" s="119"/>
      <c r="AX182" s="119"/>
      <c r="AY182" s="119"/>
      <c r="AZ182" s="119"/>
      <c r="BA182" s="119"/>
      <c r="BB182" s="119"/>
      <c r="BC182" s="119"/>
      <c r="BD182" s="119"/>
      <c r="BE182" s="119"/>
      <c r="BF182" s="119"/>
      <c r="BG182" s="119"/>
      <c r="BH182" s="119"/>
      <c r="BI182" s="119"/>
      <c r="BJ182" s="119"/>
      <c r="BK182" s="119"/>
      <c r="BL182" s="119"/>
      <c r="BM182" s="119"/>
      <c r="BN182" s="119"/>
      <c r="BO182" s="119"/>
      <c r="BP182" s="119"/>
      <c r="BQ182" s="119"/>
      <c r="BR182" s="119"/>
      <c r="BS182" s="119"/>
      <c r="BT182" s="119"/>
      <c r="BU182" s="119"/>
      <c r="BV182" s="119"/>
      <c r="BW182" s="119"/>
      <c r="BX182" s="119"/>
      <c r="BY182" s="119"/>
      <c r="BZ182" s="119"/>
      <c r="CA182" s="119"/>
      <c r="CB182" s="119"/>
      <c r="CC182" s="119"/>
      <c r="CD182" s="119"/>
      <c r="CE182" s="119"/>
      <c r="CF182" s="119"/>
      <c r="CG182" s="119"/>
      <c r="CH182" s="119"/>
      <c r="CI182" s="119"/>
      <c r="CJ182" s="119"/>
      <c r="CK182" s="119"/>
      <c r="CL182" s="119"/>
      <c r="CM182" s="119"/>
      <c r="CN182" s="119"/>
      <c r="CO182" s="119"/>
      <c r="CP182" s="119"/>
      <c r="CQ182" s="119"/>
      <c r="CR182" s="119"/>
      <c r="CS182" s="119"/>
      <c r="CT182" s="119"/>
      <c r="CU182" s="119"/>
      <c r="CV182" s="119"/>
      <c r="CW182" s="119"/>
      <c r="CX182" s="119"/>
      <c r="CY182" s="119"/>
      <c r="CZ182" s="119"/>
      <c r="DA182" s="119"/>
      <c r="DB182" s="119"/>
      <c r="DC182" s="119"/>
      <c r="DD182" s="119"/>
      <c r="DE182" s="119"/>
      <c r="DF182" s="119"/>
      <c r="DG182" s="119"/>
      <c r="DH182" s="119"/>
      <c r="DI182" s="119"/>
      <c r="DJ182" s="119"/>
      <c r="DK182" s="119"/>
      <c r="DL182" s="119"/>
      <c r="DM182" s="119"/>
      <c r="DN182" s="119"/>
      <c r="DO182" s="119"/>
      <c r="DP182" s="119"/>
      <c r="DQ182" s="119"/>
      <c r="DR182" s="119"/>
      <c r="DS182" s="119"/>
      <c r="DT182" s="119"/>
      <c r="DU182" s="119"/>
      <c r="DV182" s="119"/>
      <c r="DW182" s="119"/>
      <c r="DX182" s="119"/>
      <c r="DY182" s="119"/>
      <c r="DZ182" s="119"/>
      <c r="EA182" s="119"/>
      <c r="EB182" s="119"/>
      <c r="EC182" s="119"/>
      <c r="ED182" s="119"/>
      <c r="EE182" s="119"/>
      <c r="EF182" s="119"/>
      <c r="EG182" s="119"/>
      <c r="EH182" s="119"/>
      <c r="EI182" s="119"/>
      <c r="EJ182" s="119"/>
      <c r="EK182" s="119"/>
      <c r="EL182" s="119"/>
      <c r="EM182" s="119"/>
      <c r="EN182" s="119"/>
      <c r="EO182" s="119"/>
      <c r="EP182" s="119"/>
      <c r="EQ182" s="119"/>
      <c r="ER182" s="119"/>
      <c r="ES182" s="119"/>
      <c r="ET182" s="119"/>
      <c r="EU182" s="119"/>
      <c r="EV182" s="119"/>
      <c r="EW182" s="119"/>
      <c r="EX182" s="119"/>
      <c r="EY182" s="119"/>
      <c r="EZ182" s="119"/>
      <c r="FA182" s="119"/>
      <c r="FB182" s="119"/>
      <c r="FC182" s="119"/>
      <c r="FD182" s="119"/>
      <c r="FE182" s="119"/>
      <c r="FF182" s="119"/>
      <c r="FG182" s="119"/>
      <c r="FH182" s="119"/>
      <c r="FI182" s="119"/>
      <c r="FJ182" s="119"/>
      <c r="FK182" s="119"/>
      <c r="FL182" s="119"/>
      <c r="FM182" s="119"/>
      <c r="FN182" s="119"/>
      <c r="FO182" s="119"/>
      <c r="FP182" s="119"/>
      <c r="FQ182" s="119"/>
      <c r="FR182" s="119"/>
      <c r="FS182" s="119"/>
      <c r="FT182" s="119"/>
      <c r="FU182" s="119"/>
      <c r="FV182" s="119"/>
      <c r="FW182" s="119"/>
      <c r="FX182" s="119"/>
      <c r="FY182" s="119"/>
      <c r="FZ182" s="119"/>
      <c r="GA182" s="119"/>
      <c r="GB182" s="119"/>
      <c r="GC182" s="119"/>
      <c r="GD182" s="119"/>
      <c r="GE182" s="119"/>
      <c r="GF182" s="119"/>
      <c r="GG182" s="119"/>
      <c r="GH182" s="119"/>
      <c r="GI182" s="119"/>
      <c r="GJ182" s="119"/>
      <c r="GK182" s="119"/>
      <c r="GL182" s="119"/>
      <c r="GM182" s="119"/>
      <c r="GN182" s="119"/>
      <c r="GO182" s="119"/>
      <c r="GP182" s="119"/>
      <c r="GQ182" s="119"/>
      <c r="GR182" s="119"/>
      <c r="GS182" s="119"/>
      <c r="GT182" s="119"/>
      <c r="GU182" s="119"/>
      <c r="GV182" s="119"/>
      <c r="GW182" s="119"/>
      <c r="GX182" s="119"/>
      <c r="GY182" s="119"/>
      <c r="GZ182" s="119"/>
      <c r="HA182" s="119"/>
      <c r="HB182" s="119"/>
      <c r="HC182" s="119"/>
      <c r="HD182" s="119"/>
      <c r="HE182" s="119"/>
      <c r="HF182" s="119"/>
      <c r="HG182" s="119"/>
      <c r="HH182" s="119"/>
      <c r="HI182" s="119"/>
      <c r="HJ182" s="119"/>
      <c r="HK182" s="119"/>
      <c r="HL182" s="119"/>
      <c r="HM182" s="119"/>
      <c r="HN182" s="119"/>
      <c r="HO182" s="119"/>
      <c r="HP182" s="119"/>
      <c r="HQ182" s="119"/>
      <c r="HR182" s="119"/>
      <c r="HS182" s="119"/>
      <c r="HT182" s="119"/>
      <c r="HU182" s="119"/>
      <c r="HV182" s="119"/>
      <c r="HW182" s="119"/>
      <c r="HX182" s="119"/>
      <c r="HY182" s="119"/>
      <c r="HZ182" s="119"/>
      <c r="IA182" s="119"/>
      <c r="IB182" s="119"/>
      <c r="IC182" s="119"/>
      <c r="ID182" s="119"/>
      <c r="IE182" s="119"/>
    </row>
    <row r="183" spans="1:239" s="120" customFormat="1" ht="20.25" customHeight="1">
      <c r="A183" s="517"/>
      <c r="B183" s="510"/>
      <c r="C183" s="413"/>
      <c r="D183" s="416"/>
      <c r="E183" s="419"/>
      <c r="F183" s="230" t="s">
        <v>8</v>
      </c>
      <c r="G183" s="231">
        <f>SUM(G181,G182)</f>
        <v>0</v>
      </c>
      <c r="H183" s="231">
        <f>SUM(H181,H182)</f>
        <v>0</v>
      </c>
      <c r="I183" s="231">
        <f t="shared" ref="I183:K183" si="26">SUM(I181,I182)</f>
        <v>0</v>
      </c>
      <c r="J183" s="231">
        <f t="shared" si="26"/>
        <v>1787.1000000000001</v>
      </c>
      <c r="K183" s="231">
        <f t="shared" si="26"/>
        <v>4654</v>
      </c>
      <c r="L183" s="424"/>
      <c r="M183" s="425"/>
      <c r="N183" s="425"/>
      <c r="O183" s="426"/>
      <c r="P183" s="119"/>
      <c r="Q183" s="119"/>
      <c r="R183" s="119"/>
      <c r="S183" s="119"/>
      <c r="T183" s="119"/>
      <c r="U183" s="119"/>
      <c r="V183" s="119"/>
      <c r="W183" s="119"/>
      <c r="X183" s="119"/>
      <c r="Y183" s="119"/>
      <c r="Z183" s="119"/>
      <c r="AA183" s="119"/>
      <c r="AB183" s="119"/>
      <c r="AC183" s="119"/>
      <c r="AD183" s="119"/>
      <c r="AE183" s="119"/>
      <c r="AF183" s="119"/>
      <c r="AG183" s="119"/>
      <c r="AH183" s="119"/>
      <c r="AI183" s="119"/>
      <c r="AJ183" s="119"/>
      <c r="AK183" s="119"/>
      <c r="AL183" s="119"/>
      <c r="AM183" s="119"/>
      <c r="AN183" s="119"/>
      <c r="AO183" s="119"/>
      <c r="AP183" s="119"/>
      <c r="AQ183" s="119"/>
      <c r="AR183" s="119"/>
      <c r="AS183" s="119"/>
      <c r="AT183" s="119"/>
      <c r="AU183" s="119"/>
      <c r="AV183" s="119"/>
      <c r="AW183" s="119"/>
      <c r="AX183" s="119"/>
      <c r="AY183" s="119"/>
      <c r="AZ183" s="119"/>
      <c r="BA183" s="119"/>
      <c r="BB183" s="119"/>
      <c r="BC183" s="119"/>
      <c r="BD183" s="119"/>
      <c r="BE183" s="119"/>
      <c r="BF183" s="119"/>
      <c r="BG183" s="119"/>
      <c r="BH183" s="119"/>
      <c r="BI183" s="119"/>
      <c r="BJ183" s="119"/>
      <c r="BK183" s="119"/>
      <c r="BL183" s="119"/>
      <c r="BM183" s="119"/>
      <c r="BN183" s="119"/>
      <c r="BO183" s="119"/>
      <c r="BP183" s="119"/>
      <c r="BQ183" s="119"/>
      <c r="BR183" s="119"/>
      <c r="BS183" s="119"/>
      <c r="BT183" s="119"/>
      <c r="BU183" s="119"/>
      <c r="BV183" s="119"/>
      <c r="BW183" s="119"/>
      <c r="BX183" s="119"/>
      <c r="BY183" s="119"/>
      <c r="BZ183" s="119"/>
      <c r="CA183" s="119"/>
      <c r="CB183" s="119"/>
      <c r="CC183" s="119"/>
      <c r="CD183" s="119"/>
      <c r="CE183" s="119"/>
      <c r="CF183" s="119"/>
      <c r="CG183" s="119"/>
      <c r="CH183" s="119"/>
      <c r="CI183" s="119"/>
      <c r="CJ183" s="119"/>
      <c r="CK183" s="119"/>
      <c r="CL183" s="119"/>
      <c r="CM183" s="119"/>
      <c r="CN183" s="119"/>
      <c r="CO183" s="119"/>
      <c r="CP183" s="119"/>
      <c r="CQ183" s="119"/>
      <c r="CR183" s="119"/>
      <c r="CS183" s="119"/>
      <c r="CT183" s="119"/>
      <c r="CU183" s="119"/>
      <c r="CV183" s="119"/>
      <c r="CW183" s="119"/>
      <c r="CX183" s="119"/>
      <c r="CY183" s="119"/>
      <c r="CZ183" s="119"/>
      <c r="DA183" s="119"/>
      <c r="DB183" s="119"/>
      <c r="DC183" s="119"/>
      <c r="DD183" s="119"/>
      <c r="DE183" s="119"/>
      <c r="DF183" s="119"/>
      <c r="DG183" s="119"/>
      <c r="DH183" s="119"/>
      <c r="DI183" s="119"/>
      <c r="DJ183" s="119"/>
      <c r="DK183" s="119"/>
      <c r="DL183" s="119"/>
      <c r="DM183" s="119"/>
      <c r="DN183" s="119"/>
      <c r="DO183" s="119"/>
      <c r="DP183" s="119"/>
      <c r="DQ183" s="119"/>
      <c r="DR183" s="119"/>
      <c r="DS183" s="119"/>
      <c r="DT183" s="119"/>
      <c r="DU183" s="119"/>
      <c r="DV183" s="119"/>
      <c r="DW183" s="119"/>
      <c r="DX183" s="119"/>
      <c r="DY183" s="119"/>
      <c r="DZ183" s="119"/>
      <c r="EA183" s="119"/>
      <c r="EB183" s="119"/>
      <c r="EC183" s="119"/>
      <c r="ED183" s="119"/>
      <c r="EE183" s="119"/>
      <c r="EF183" s="119"/>
      <c r="EG183" s="119"/>
      <c r="EH183" s="119"/>
      <c r="EI183" s="119"/>
      <c r="EJ183" s="119"/>
      <c r="EK183" s="119"/>
      <c r="EL183" s="119"/>
      <c r="EM183" s="119"/>
      <c r="EN183" s="119"/>
      <c r="EO183" s="119"/>
      <c r="EP183" s="119"/>
      <c r="EQ183" s="119"/>
      <c r="ER183" s="119"/>
      <c r="ES183" s="119"/>
      <c r="ET183" s="119"/>
      <c r="EU183" s="119"/>
      <c r="EV183" s="119"/>
      <c r="EW183" s="119"/>
      <c r="EX183" s="119"/>
      <c r="EY183" s="119"/>
      <c r="EZ183" s="119"/>
      <c r="FA183" s="119"/>
      <c r="FB183" s="119"/>
      <c r="FC183" s="119"/>
      <c r="FD183" s="119"/>
      <c r="FE183" s="119"/>
      <c r="FF183" s="119"/>
      <c r="FG183" s="119"/>
      <c r="FH183" s="119"/>
      <c r="FI183" s="119"/>
      <c r="FJ183" s="119"/>
      <c r="FK183" s="119"/>
      <c r="FL183" s="119"/>
      <c r="FM183" s="119"/>
      <c r="FN183" s="119"/>
      <c r="FO183" s="119"/>
      <c r="FP183" s="119"/>
      <c r="FQ183" s="119"/>
      <c r="FR183" s="119"/>
      <c r="FS183" s="119"/>
      <c r="FT183" s="119"/>
      <c r="FU183" s="119"/>
      <c r="FV183" s="119"/>
      <c r="FW183" s="119"/>
      <c r="FX183" s="119"/>
      <c r="FY183" s="119"/>
      <c r="FZ183" s="119"/>
      <c r="GA183" s="119"/>
      <c r="GB183" s="119"/>
      <c r="GC183" s="119"/>
      <c r="GD183" s="119"/>
      <c r="GE183" s="119"/>
      <c r="GF183" s="119"/>
      <c r="GG183" s="119"/>
      <c r="GH183" s="119"/>
      <c r="GI183" s="119"/>
      <c r="GJ183" s="119"/>
      <c r="GK183" s="119"/>
      <c r="GL183" s="119"/>
      <c r="GM183" s="119"/>
      <c r="GN183" s="119"/>
      <c r="GO183" s="119"/>
      <c r="GP183" s="119"/>
      <c r="GQ183" s="119"/>
      <c r="GR183" s="119"/>
      <c r="GS183" s="119"/>
      <c r="GT183" s="119"/>
      <c r="GU183" s="119"/>
      <c r="GV183" s="119"/>
      <c r="GW183" s="119"/>
      <c r="GX183" s="119"/>
      <c r="GY183" s="119"/>
      <c r="GZ183" s="119"/>
      <c r="HA183" s="119"/>
      <c r="HB183" s="119"/>
      <c r="HC183" s="119"/>
      <c r="HD183" s="119"/>
      <c r="HE183" s="119"/>
      <c r="HF183" s="119"/>
      <c r="HG183" s="119"/>
      <c r="HH183" s="119"/>
      <c r="HI183" s="119"/>
      <c r="HJ183" s="119"/>
      <c r="HK183" s="119"/>
      <c r="HL183" s="119"/>
      <c r="HM183" s="119"/>
      <c r="HN183" s="119"/>
      <c r="HO183" s="119"/>
      <c r="HP183" s="119"/>
      <c r="HQ183" s="119"/>
      <c r="HR183" s="119"/>
      <c r="HS183" s="119"/>
      <c r="HT183" s="119"/>
      <c r="HU183" s="119"/>
      <c r="HV183" s="119"/>
      <c r="HW183" s="119"/>
      <c r="HX183" s="119"/>
      <c r="HY183" s="119"/>
      <c r="HZ183" s="119"/>
      <c r="IA183" s="119"/>
      <c r="IB183" s="119"/>
      <c r="IC183" s="119"/>
      <c r="ID183" s="119"/>
      <c r="IE183" s="119"/>
    </row>
    <row r="184" spans="1:239" ht="27" customHeight="1">
      <c r="A184" s="515" t="s">
        <v>13</v>
      </c>
      <c r="B184" s="508" t="s">
        <v>10</v>
      </c>
      <c r="C184" s="411" t="s">
        <v>175</v>
      </c>
      <c r="D184" s="414" t="s">
        <v>176</v>
      </c>
      <c r="E184" s="417" t="s">
        <v>322</v>
      </c>
      <c r="F184" s="277" t="s">
        <v>270</v>
      </c>
      <c r="G184" s="116"/>
      <c r="H184" s="116">
        <v>687.3</v>
      </c>
      <c r="I184" s="252">
        <v>687.3</v>
      </c>
      <c r="J184" s="124">
        <v>620.70000000000005</v>
      </c>
      <c r="K184" s="123"/>
      <c r="L184" s="491" t="s">
        <v>335</v>
      </c>
      <c r="M184" s="494">
        <v>1.5</v>
      </c>
      <c r="N184" s="454"/>
      <c r="O184" s="454"/>
    </row>
    <row r="185" spans="1:239" ht="23.25" customHeight="1">
      <c r="A185" s="516"/>
      <c r="B185" s="509"/>
      <c r="C185" s="412"/>
      <c r="D185" s="415"/>
      <c r="E185" s="418"/>
      <c r="F185" s="277" t="s">
        <v>26</v>
      </c>
      <c r="G185" s="116">
        <v>50</v>
      </c>
      <c r="H185" s="116">
        <v>53</v>
      </c>
      <c r="I185" s="252">
        <v>53</v>
      </c>
      <c r="J185" s="124"/>
      <c r="K185" s="123"/>
      <c r="L185" s="492"/>
      <c r="M185" s="495"/>
      <c r="N185" s="455"/>
      <c r="O185" s="455"/>
    </row>
    <row r="186" spans="1:239" ht="24.75" customHeight="1">
      <c r="A186" s="516"/>
      <c r="B186" s="509"/>
      <c r="C186" s="412"/>
      <c r="D186" s="415"/>
      <c r="E186" s="418"/>
      <c r="F186" s="277" t="s">
        <v>272</v>
      </c>
      <c r="G186" s="116"/>
      <c r="H186" s="116">
        <v>175</v>
      </c>
      <c r="I186" s="252">
        <v>175</v>
      </c>
      <c r="J186" s="124"/>
      <c r="K186" s="123"/>
      <c r="L186" s="492"/>
      <c r="M186" s="495"/>
      <c r="N186" s="455"/>
      <c r="O186" s="455"/>
    </row>
    <row r="187" spans="1:239" ht="27" customHeight="1">
      <c r="A187" s="516"/>
      <c r="B187" s="509"/>
      <c r="C187" s="412"/>
      <c r="D187" s="415"/>
      <c r="E187" s="418"/>
      <c r="F187" s="277" t="s">
        <v>286</v>
      </c>
      <c r="G187" s="116">
        <v>121.8</v>
      </c>
      <c r="H187" s="116">
        <v>121.9</v>
      </c>
      <c r="I187" s="252">
        <v>0</v>
      </c>
      <c r="J187" s="123"/>
      <c r="K187" s="123"/>
      <c r="L187" s="492"/>
      <c r="M187" s="495"/>
      <c r="N187" s="455"/>
      <c r="O187" s="455"/>
    </row>
    <row r="188" spans="1:239" ht="26.25" customHeight="1">
      <c r="A188" s="516"/>
      <c r="B188" s="509"/>
      <c r="C188" s="412"/>
      <c r="D188" s="415"/>
      <c r="E188" s="418"/>
      <c r="F188" s="277" t="s">
        <v>273</v>
      </c>
      <c r="G188" s="116">
        <v>1381</v>
      </c>
      <c r="H188" s="116">
        <v>1381</v>
      </c>
      <c r="I188" s="252">
        <v>1381</v>
      </c>
      <c r="J188" s="125"/>
      <c r="K188" s="125"/>
      <c r="L188" s="493"/>
      <c r="M188" s="496"/>
      <c r="N188" s="456"/>
      <c r="O188" s="456"/>
    </row>
    <row r="189" spans="1:239" ht="22.5" customHeight="1">
      <c r="A189" s="517"/>
      <c r="B189" s="510"/>
      <c r="C189" s="413"/>
      <c r="D189" s="416"/>
      <c r="E189" s="419"/>
      <c r="F189" s="230" t="s">
        <v>8</v>
      </c>
      <c r="G189" s="231">
        <f>SUM(G184:G188)</f>
        <v>1552.8</v>
      </c>
      <c r="H189" s="231">
        <f>SUM(H184:H188)</f>
        <v>2418.1999999999998</v>
      </c>
      <c r="I189" s="231">
        <f t="shared" ref="I189:K189" si="27">SUM(I184:I188)</f>
        <v>2296.3000000000002</v>
      </c>
      <c r="J189" s="231">
        <f t="shared" si="27"/>
        <v>620.70000000000005</v>
      </c>
      <c r="K189" s="231">
        <f t="shared" si="27"/>
        <v>0</v>
      </c>
      <c r="L189" s="457"/>
      <c r="M189" s="458"/>
      <c r="N189" s="458"/>
      <c r="O189" s="459"/>
    </row>
    <row r="190" spans="1:239" ht="21" customHeight="1">
      <c r="A190" s="515" t="s">
        <v>13</v>
      </c>
      <c r="B190" s="508" t="s">
        <v>10</v>
      </c>
      <c r="C190" s="411" t="s">
        <v>177</v>
      </c>
      <c r="D190" s="414" t="s">
        <v>260</v>
      </c>
      <c r="E190" s="417" t="s">
        <v>313</v>
      </c>
      <c r="F190" s="277" t="s">
        <v>270</v>
      </c>
      <c r="G190" s="116">
        <v>73.099999999999994</v>
      </c>
      <c r="H190" s="116">
        <v>76</v>
      </c>
      <c r="I190" s="252">
        <v>76</v>
      </c>
      <c r="J190" s="126"/>
      <c r="K190" s="126"/>
      <c r="L190" s="473" t="s">
        <v>333</v>
      </c>
      <c r="M190" s="502">
        <v>1.56</v>
      </c>
      <c r="N190" s="505"/>
      <c r="O190" s="505"/>
    </row>
    <row r="191" spans="1:239" ht="20.25" customHeight="1">
      <c r="A191" s="516"/>
      <c r="B191" s="509"/>
      <c r="C191" s="412"/>
      <c r="D191" s="415"/>
      <c r="E191" s="418"/>
      <c r="F191" s="277" t="s">
        <v>26</v>
      </c>
      <c r="G191" s="177"/>
      <c r="H191" s="177">
        <v>73.099999999999994</v>
      </c>
      <c r="I191" s="254">
        <v>123.1</v>
      </c>
      <c r="J191" s="178"/>
      <c r="K191" s="178"/>
      <c r="L191" s="474"/>
      <c r="M191" s="503"/>
      <c r="N191" s="506"/>
      <c r="O191" s="506"/>
    </row>
    <row r="192" spans="1:239" ht="24" customHeight="1">
      <c r="A192" s="516"/>
      <c r="B192" s="509"/>
      <c r="C192" s="412"/>
      <c r="D192" s="415"/>
      <c r="E192" s="418"/>
      <c r="F192" s="277" t="s">
        <v>273</v>
      </c>
      <c r="G192" s="127">
        <v>244.4</v>
      </c>
      <c r="H192" s="127">
        <v>244.4</v>
      </c>
      <c r="I192" s="255">
        <v>229.6</v>
      </c>
      <c r="J192" s="128"/>
      <c r="K192" s="128"/>
      <c r="L192" s="475"/>
      <c r="M192" s="504"/>
      <c r="N192" s="507"/>
      <c r="O192" s="507"/>
    </row>
    <row r="193" spans="1:240" ht="19.5" customHeight="1">
      <c r="A193" s="516"/>
      <c r="B193" s="509"/>
      <c r="C193" s="412"/>
      <c r="D193" s="415"/>
      <c r="E193" s="418"/>
      <c r="F193" s="234" t="s">
        <v>8</v>
      </c>
      <c r="G193" s="235">
        <f>SUM(G190:G192)</f>
        <v>317.5</v>
      </c>
      <c r="H193" s="235">
        <f>SUM(H190:H192)</f>
        <v>393.5</v>
      </c>
      <c r="I193" s="235">
        <f t="shared" ref="I193:K193" si="28">SUM(I190:I192)</f>
        <v>428.7</v>
      </c>
      <c r="J193" s="235">
        <f t="shared" si="28"/>
        <v>0</v>
      </c>
      <c r="K193" s="235">
        <f t="shared" si="28"/>
        <v>0</v>
      </c>
      <c r="L193" s="451"/>
      <c r="M193" s="452"/>
      <c r="N193" s="452"/>
      <c r="O193" s="453"/>
    </row>
    <row r="194" spans="1:240" ht="22.5" customHeight="1">
      <c r="A194" s="526" t="s">
        <v>13</v>
      </c>
      <c r="B194" s="529" t="s">
        <v>10</v>
      </c>
      <c r="C194" s="532" t="s">
        <v>55</v>
      </c>
      <c r="D194" s="535" t="s">
        <v>178</v>
      </c>
      <c r="E194" s="479" t="s">
        <v>179</v>
      </c>
      <c r="F194" s="277" t="s">
        <v>270</v>
      </c>
      <c r="G194" s="201">
        <v>515</v>
      </c>
      <c r="H194" s="201">
        <v>1896.1</v>
      </c>
      <c r="I194" s="256">
        <v>982.1</v>
      </c>
      <c r="J194" s="129"/>
      <c r="K194" s="129"/>
      <c r="L194" s="371" t="s">
        <v>334</v>
      </c>
      <c r="M194" s="384">
        <v>7</v>
      </c>
      <c r="N194" s="334"/>
      <c r="O194" s="334"/>
    </row>
    <row r="195" spans="1:240" ht="22.5" customHeight="1">
      <c r="A195" s="527"/>
      <c r="B195" s="530"/>
      <c r="C195" s="533"/>
      <c r="D195" s="536"/>
      <c r="E195" s="480"/>
      <c r="F195" s="277" t="s">
        <v>26</v>
      </c>
      <c r="G195" s="201"/>
      <c r="H195" s="201">
        <v>803.9</v>
      </c>
      <c r="I195" s="256">
        <v>553.9</v>
      </c>
      <c r="J195" s="186"/>
      <c r="K195" s="186"/>
      <c r="L195" s="482" t="s">
        <v>180</v>
      </c>
      <c r="M195" s="384"/>
      <c r="N195" s="334"/>
      <c r="O195" s="334"/>
    </row>
    <row r="196" spans="1:240" ht="30" customHeight="1">
      <c r="A196" s="527"/>
      <c r="B196" s="530"/>
      <c r="C196" s="533"/>
      <c r="D196" s="536"/>
      <c r="E196" s="480"/>
      <c r="F196" s="267" t="s">
        <v>286</v>
      </c>
      <c r="G196" s="201">
        <v>566</v>
      </c>
      <c r="H196" s="201">
        <v>3468.6</v>
      </c>
      <c r="I196" s="256">
        <v>1189.2</v>
      </c>
      <c r="J196" s="130"/>
      <c r="K196" s="130"/>
      <c r="L196" s="483"/>
      <c r="M196" s="313">
        <v>100</v>
      </c>
      <c r="N196" s="313"/>
      <c r="O196" s="384"/>
      <c r="P196" s="406"/>
      <c r="Q196" s="405"/>
    </row>
    <row r="197" spans="1:240" ht="21" customHeight="1">
      <c r="A197" s="528"/>
      <c r="B197" s="531"/>
      <c r="C197" s="534"/>
      <c r="D197" s="537"/>
      <c r="E197" s="481"/>
      <c r="F197" s="236" t="s">
        <v>8</v>
      </c>
      <c r="G197" s="183">
        <f>SUM(G194+G195+G196)</f>
        <v>1081</v>
      </c>
      <c r="H197" s="183">
        <f>SUM(H194+H195+H196)</f>
        <v>6168.6</v>
      </c>
      <c r="I197" s="183">
        <f t="shared" ref="I197:K197" si="29">SUM(I194+I195+I196)</f>
        <v>2725.2</v>
      </c>
      <c r="J197" s="183">
        <f t="shared" si="29"/>
        <v>0</v>
      </c>
      <c r="K197" s="183">
        <f t="shared" si="29"/>
        <v>0</v>
      </c>
      <c r="L197" s="476"/>
      <c r="M197" s="477"/>
      <c r="N197" s="477"/>
      <c r="O197" s="478"/>
    </row>
    <row r="198" spans="1:240">
      <c r="A198" s="345" t="s">
        <v>13</v>
      </c>
      <c r="B198" s="346" t="s">
        <v>10</v>
      </c>
      <c r="C198" s="131" t="s">
        <v>15</v>
      </c>
      <c r="D198" s="132"/>
      <c r="E198" s="132"/>
      <c r="F198" s="133"/>
      <c r="G198" s="134">
        <f>SUM(G153+G157+G161+G163+G165+G167+G172+G176+G180+G183+G189+G193+G197)</f>
        <v>9564.9000000000015</v>
      </c>
      <c r="H198" s="134">
        <f>SUM(H153+H157+H161+H163+H165+H167+H172+H176+H180+H183+H189+H193+H197)</f>
        <v>14698.4</v>
      </c>
      <c r="I198" s="134">
        <f>SUM(I153+I157+I161+I163+I165+I167+I172+I176+I180+I183+I189+I193+I197)</f>
        <v>12784.2</v>
      </c>
      <c r="J198" s="134">
        <f>SUM(J153+J157+J161+J163+J165+J167+J172+J176+J180+J183+J189+J193+J197)</f>
        <v>10969.800000000001</v>
      </c>
      <c r="K198" s="134">
        <f>SUM(K153+K157+K161+K163+K165+K167+K172+K176+K180+K183+K189+K193+K197)</f>
        <v>10854</v>
      </c>
      <c r="L198" s="599"/>
      <c r="M198" s="600"/>
      <c r="N198" s="600"/>
      <c r="O198" s="601"/>
    </row>
    <row r="199" spans="1:240">
      <c r="A199" s="345" t="s">
        <v>13</v>
      </c>
      <c r="B199" s="346" t="s">
        <v>13</v>
      </c>
      <c r="C199" s="347" t="s">
        <v>181</v>
      </c>
      <c r="D199" s="348"/>
      <c r="E199" s="327"/>
      <c r="F199" s="327"/>
      <c r="G199" s="327"/>
      <c r="H199" s="327"/>
      <c r="I199" s="327"/>
      <c r="J199" s="327"/>
      <c r="K199" s="327"/>
      <c r="L199" s="327"/>
      <c r="M199" s="327"/>
      <c r="N199" s="327"/>
      <c r="O199" s="385"/>
      <c r="P199" s="135"/>
      <c r="Q199" s="135"/>
      <c r="R199" s="135"/>
    </row>
    <row r="200" spans="1:240" ht="85.5" customHeight="1">
      <c r="A200" s="582" t="s">
        <v>13</v>
      </c>
      <c r="B200" s="557" t="s">
        <v>13</v>
      </c>
      <c r="C200" s="559" t="s">
        <v>10</v>
      </c>
      <c r="D200" s="562" t="s">
        <v>182</v>
      </c>
      <c r="E200" s="565" t="s">
        <v>28</v>
      </c>
      <c r="F200" s="288" t="s">
        <v>26</v>
      </c>
      <c r="G200" s="259">
        <v>719.7</v>
      </c>
      <c r="H200" s="259">
        <v>728</v>
      </c>
      <c r="I200" s="257">
        <v>1201.3</v>
      </c>
      <c r="J200" s="136"/>
      <c r="K200" s="136"/>
      <c r="L200" s="602" t="s">
        <v>332</v>
      </c>
      <c r="M200" s="407" t="s">
        <v>183</v>
      </c>
      <c r="N200" s="407" t="s">
        <v>172</v>
      </c>
      <c r="O200" s="407" t="s">
        <v>153</v>
      </c>
    </row>
    <row r="201" spans="1:240" ht="55.5" customHeight="1">
      <c r="A201" s="538"/>
      <c r="B201" s="540"/>
      <c r="C201" s="560"/>
      <c r="D201" s="563"/>
      <c r="E201" s="566"/>
      <c r="F201" s="286" t="s">
        <v>270</v>
      </c>
      <c r="G201" s="260">
        <v>325.3</v>
      </c>
      <c r="H201" s="260"/>
      <c r="I201" s="258"/>
      <c r="J201" s="192">
        <v>1500</v>
      </c>
      <c r="K201" s="192">
        <v>1500</v>
      </c>
      <c r="L201" s="603"/>
      <c r="M201" s="407"/>
      <c r="N201" s="407"/>
      <c r="O201" s="407"/>
    </row>
    <row r="202" spans="1:240" ht="77.25" customHeight="1">
      <c r="A202" s="538"/>
      <c r="B202" s="540"/>
      <c r="C202" s="560"/>
      <c r="D202" s="563"/>
      <c r="E202" s="566"/>
      <c r="F202" s="286" t="s">
        <v>286</v>
      </c>
      <c r="G202" s="101">
        <v>451.6</v>
      </c>
      <c r="H202" s="101">
        <v>600</v>
      </c>
      <c r="I202" s="228">
        <v>273.39999999999998</v>
      </c>
      <c r="J202" s="111">
        <v>600</v>
      </c>
      <c r="K202" s="111">
        <v>600</v>
      </c>
      <c r="L202" s="604"/>
      <c r="M202" s="408"/>
      <c r="N202" s="408"/>
      <c r="O202" s="408"/>
    </row>
    <row r="203" spans="1:240" ht="21" customHeight="1">
      <c r="A203" s="583"/>
      <c r="B203" s="558"/>
      <c r="C203" s="561"/>
      <c r="D203" s="564"/>
      <c r="E203" s="567"/>
      <c r="F203" s="289" t="s">
        <v>8</v>
      </c>
      <c r="G203" s="237">
        <f>SUM(G200:G202)</f>
        <v>1496.6</v>
      </c>
      <c r="H203" s="237">
        <f>SUM(H200:H202)</f>
        <v>1328</v>
      </c>
      <c r="I203" s="237">
        <f>SUM(I200:I202)</f>
        <v>1474.6999999999998</v>
      </c>
      <c r="J203" s="238">
        <f>SUM(J200:J202)</f>
        <v>2100</v>
      </c>
      <c r="K203" s="238">
        <f>SUM(K200:K202)</f>
        <v>2100</v>
      </c>
      <c r="L203" s="409"/>
      <c r="M203" s="410"/>
      <c r="N203" s="410"/>
      <c r="O203" s="410"/>
    </row>
    <row r="204" spans="1:240" ht="15.75" hidden="1" customHeight="1">
      <c r="A204" s="208"/>
      <c r="B204" s="209"/>
      <c r="C204" s="215" t="s">
        <v>32</v>
      </c>
      <c r="D204" s="150" t="s">
        <v>184</v>
      </c>
      <c r="E204" s="328"/>
      <c r="F204" s="290" t="s">
        <v>66</v>
      </c>
      <c r="G204" s="216">
        <v>141.6</v>
      </c>
      <c r="H204" s="167"/>
      <c r="I204" s="217"/>
      <c r="J204" s="36"/>
      <c r="K204" s="36"/>
      <c r="L204" s="470" t="s">
        <v>185</v>
      </c>
      <c r="M204" s="141"/>
      <c r="N204" s="314"/>
      <c r="O204" s="314"/>
      <c r="IF204" s="19"/>
    </row>
    <row r="205" spans="1:240" ht="15.75" hidden="1" customHeight="1">
      <c r="A205" s="25"/>
      <c r="B205" s="137"/>
      <c r="C205" s="138"/>
      <c r="D205" s="142"/>
      <c r="E205" s="329"/>
      <c r="F205" s="154" t="s">
        <v>41</v>
      </c>
      <c r="G205" s="143">
        <v>1.4</v>
      </c>
      <c r="H205" s="167"/>
      <c r="I205" s="140"/>
      <c r="J205" s="36"/>
      <c r="K205" s="36"/>
      <c r="L205" s="471"/>
      <c r="M205" s="141"/>
      <c r="N205" s="314"/>
      <c r="O205" s="314"/>
      <c r="IF205" s="19"/>
    </row>
    <row r="206" spans="1:240" ht="15.75" hidden="1" customHeight="1">
      <c r="A206" s="25"/>
      <c r="B206" s="137"/>
      <c r="C206" s="138" t="s">
        <v>186</v>
      </c>
      <c r="D206" s="144" t="s">
        <v>187</v>
      </c>
      <c r="E206" s="330"/>
      <c r="F206" s="291" t="s">
        <v>66</v>
      </c>
      <c r="G206" s="143">
        <v>42.6</v>
      </c>
      <c r="H206" s="167"/>
      <c r="I206" s="140"/>
      <c r="J206" s="36"/>
      <c r="K206" s="36"/>
      <c r="L206" s="471"/>
      <c r="M206" s="141"/>
      <c r="N206" s="314"/>
      <c r="O206" s="314"/>
      <c r="IF206" s="19"/>
    </row>
    <row r="207" spans="1:240" ht="15.75" hidden="1" customHeight="1">
      <c r="A207" s="25"/>
      <c r="B207" s="137"/>
      <c r="C207" s="138" t="s">
        <v>188</v>
      </c>
      <c r="D207" s="145" t="s">
        <v>189</v>
      </c>
      <c r="E207" s="330"/>
      <c r="F207" s="291" t="s">
        <v>66</v>
      </c>
      <c r="G207" s="143">
        <v>57.2</v>
      </c>
      <c r="H207" s="167"/>
      <c r="I207" s="140"/>
      <c r="J207" s="36"/>
      <c r="K207" s="36"/>
      <c r="L207" s="471"/>
      <c r="M207" s="141"/>
      <c r="N207" s="314"/>
      <c r="O207" s="314"/>
      <c r="IF207" s="19"/>
    </row>
    <row r="208" spans="1:240" ht="15.75" hidden="1" customHeight="1">
      <c r="A208" s="25"/>
      <c r="B208" s="137"/>
      <c r="C208" s="138" t="s">
        <v>190</v>
      </c>
      <c r="D208" s="145" t="s">
        <v>191</v>
      </c>
      <c r="E208" s="330"/>
      <c r="F208" s="291" t="s">
        <v>66</v>
      </c>
      <c r="G208" s="143">
        <v>71.5</v>
      </c>
      <c r="H208" s="167"/>
      <c r="I208" s="140"/>
      <c r="J208" s="36"/>
      <c r="K208" s="36"/>
      <c r="L208" s="471"/>
      <c r="M208" s="141"/>
      <c r="N208" s="314"/>
      <c r="O208" s="314"/>
      <c r="IF208" s="19"/>
    </row>
    <row r="209" spans="1:240" ht="15.75" hidden="1" customHeight="1">
      <c r="A209" s="25"/>
      <c r="B209" s="137"/>
      <c r="C209" s="138" t="s">
        <v>192</v>
      </c>
      <c r="D209" s="145" t="s">
        <v>193</v>
      </c>
      <c r="E209" s="330"/>
      <c r="F209" s="154" t="s">
        <v>41</v>
      </c>
      <c r="G209" s="143">
        <v>4.0999999999999943</v>
      </c>
      <c r="H209" s="167"/>
      <c r="I209" s="140"/>
      <c r="J209" s="36"/>
      <c r="K209" s="36"/>
      <c r="L209" s="471"/>
      <c r="M209" s="141"/>
      <c r="N209" s="314"/>
      <c r="O209" s="314"/>
      <c r="IF209" s="19"/>
    </row>
    <row r="210" spans="1:240" ht="15.75" hidden="1" customHeight="1">
      <c r="A210" s="25"/>
      <c r="B210" s="137"/>
      <c r="C210" s="138" t="s">
        <v>194</v>
      </c>
      <c r="D210" s="145" t="s">
        <v>195</v>
      </c>
      <c r="E210" s="330"/>
      <c r="F210" s="154" t="s">
        <v>41</v>
      </c>
      <c r="G210" s="146">
        <v>4.9000000000000057</v>
      </c>
      <c r="H210" s="210"/>
      <c r="I210" s="140"/>
      <c r="J210" s="36"/>
      <c r="K210" s="36"/>
      <c r="L210" s="471"/>
      <c r="M210" s="141"/>
      <c r="N210" s="314"/>
      <c r="O210" s="314"/>
      <c r="IF210" s="19"/>
    </row>
    <row r="211" spans="1:240" ht="15.75" hidden="1" customHeight="1">
      <c r="A211" s="25"/>
      <c r="B211" s="137"/>
      <c r="C211" s="138" t="s">
        <v>196</v>
      </c>
      <c r="D211" s="145" t="s">
        <v>197</v>
      </c>
      <c r="E211" s="330"/>
      <c r="F211" s="292" t="s">
        <v>41</v>
      </c>
      <c r="G211" s="147">
        <v>95.9</v>
      </c>
      <c r="H211" s="167"/>
      <c r="I211" s="140"/>
      <c r="J211" s="36"/>
      <c r="K211" s="36"/>
      <c r="L211" s="471"/>
      <c r="M211" s="141"/>
      <c r="N211" s="314"/>
      <c r="O211" s="314"/>
      <c r="IF211" s="19"/>
    </row>
    <row r="212" spans="1:240" ht="15.75" hidden="1" customHeight="1">
      <c r="A212" s="25"/>
      <c r="B212" s="137"/>
      <c r="C212" s="138" t="s">
        <v>198</v>
      </c>
      <c r="D212" s="145" t="s">
        <v>199</v>
      </c>
      <c r="E212" s="330"/>
      <c r="F212" s="154" t="s">
        <v>41</v>
      </c>
      <c r="G212" s="148">
        <v>58.1</v>
      </c>
      <c r="H212" s="167"/>
      <c r="I212" s="140"/>
      <c r="J212" s="36"/>
      <c r="K212" s="36"/>
      <c r="L212" s="471"/>
      <c r="M212" s="141"/>
      <c r="N212" s="314"/>
      <c r="O212" s="314"/>
      <c r="IF212" s="19"/>
    </row>
    <row r="213" spans="1:240" ht="15.75" hidden="1" customHeight="1">
      <c r="A213" s="25"/>
      <c r="B213" s="137"/>
      <c r="C213" s="138" t="s">
        <v>200</v>
      </c>
      <c r="D213" s="145" t="s">
        <v>201</v>
      </c>
      <c r="E213" s="330"/>
      <c r="F213" s="154" t="s">
        <v>41</v>
      </c>
      <c r="G213" s="148">
        <v>3.2</v>
      </c>
      <c r="H213" s="167"/>
      <c r="I213" s="140"/>
      <c r="J213" s="36"/>
      <c r="K213" s="36"/>
      <c r="L213" s="471"/>
      <c r="M213" s="141"/>
      <c r="N213" s="314"/>
      <c r="O213" s="314"/>
      <c r="IF213" s="19"/>
    </row>
    <row r="214" spans="1:240" ht="15.75" hidden="1" customHeight="1">
      <c r="A214" s="25"/>
      <c r="B214" s="137"/>
      <c r="C214" s="138" t="s">
        <v>43</v>
      </c>
      <c r="D214" s="145" t="s">
        <v>202</v>
      </c>
      <c r="E214" s="330"/>
      <c r="F214" s="154" t="s">
        <v>41</v>
      </c>
      <c r="G214" s="148">
        <v>7.8</v>
      </c>
      <c r="H214" s="167"/>
      <c r="I214" s="140"/>
      <c r="J214" s="36"/>
      <c r="K214" s="36"/>
      <c r="L214" s="471"/>
      <c r="M214" s="141"/>
      <c r="N214" s="314"/>
      <c r="O214" s="314"/>
      <c r="IF214" s="19"/>
    </row>
    <row r="215" spans="1:240" ht="15.75" hidden="1" customHeight="1">
      <c r="A215" s="25"/>
      <c r="B215" s="137"/>
      <c r="C215" s="138" t="s">
        <v>44</v>
      </c>
      <c r="D215" s="145" t="s">
        <v>203</v>
      </c>
      <c r="E215" s="330"/>
      <c r="F215" s="154" t="s">
        <v>41</v>
      </c>
      <c r="G215" s="148">
        <v>127.2</v>
      </c>
      <c r="H215" s="167"/>
      <c r="I215" s="140"/>
      <c r="J215" s="36"/>
      <c r="K215" s="36"/>
      <c r="L215" s="471"/>
      <c r="M215" s="141"/>
      <c r="N215" s="314"/>
      <c r="O215" s="314"/>
      <c r="IF215" s="19"/>
    </row>
    <row r="216" spans="1:240" ht="15.75" hidden="1" customHeight="1">
      <c r="A216" s="25"/>
      <c r="B216" s="137"/>
      <c r="C216" s="138" t="s">
        <v>153</v>
      </c>
      <c r="D216" s="145" t="s">
        <v>204</v>
      </c>
      <c r="E216" s="330"/>
      <c r="F216" s="154" t="s">
        <v>41</v>
      </c>
      <c r="G216" s="148">
        <v>102.8</v>
      </c>
      <c r="H216" s="167"/>
      <c r="I216" s="140"/>
      <c r="J216" s="36"/>
      <c r="K216" s="36"/>
      <c r="L216" s="471"/>
      <c r="M216" s="141"/>
      <c r="N216" s="314"/>
      <c r="O216" s="314"/>
      <c r="IF216" s="19"/>
    </row>
    <row r="217" spans="1:240" ht="15.75" hidden="1" customHeight="1">
      <c r="A217" s="25"/>
      <c r="B217" s="137"/>
      <c r="C217" s="138" t="s">
        <v>40</v>
      </c>
      <c r="D217" s="145" t="s">
        <v>205</v>
      </c>
      <c r="E217" s="330"/>
      <c r="F217" s="154" t="s">
        <v>41</v>
      </c>
      <c r="G217" s="148">
        <v>5.7</v>
      </c>
      <c r="H217" s="167"/>
      <c r="I217" s="140"/>
      <c r="J217" s="36"/>
      <c r="K217" s="36"/>
      <c r="L217" s="471"/>
      <c r="M217" s="141"/>
      <c r="N217" s="314"/>
      <c r="O217" s="314"/>
      <c r="IF217" s="19"/>
    </row>
    <row r="218" spans="1:240" ht="15.75" hidden="1" customHeight="1">
      <c r="A218" s="25"/>
      <c r="B218" s="137"/>
      <c r="C218" s="138" t="s">
        <v>172</v>
      </c>
      <c r="D218" s="145" t="s">
        <v>206</v>
      </c>
      <c r="E218" s="330"/>
      <c r="F218" s="154" t="s">
        <v>41</v>
      </c>
      <c r="G218" s="148">
        <v>26.1</v>
      </c>
      <c r="H218" s="167"/>
      <c r="I218" s="140"/>
      <c r="J218" s="36"/>
      <c r="K218" s="36"/>
      <c r="L218" s="471"/>
      <c r="M218" s="141"/>
      <c r="N218" s="314"/>
      <c r="O218" s="314"/>
      <c r="IF218" s="19"/>
    </row>
    <row r="219" spans="1:240" ht="15.75" hidden="1" customHeight="1">
      <c r="A219" s="25"/>
      <c r="B219" s="137"/>
      <c r="C219" s="138" t="s">
        <v>175</v>
      </c>
      <c r="D219" s="145" t="s">
        <v>207</v>
      </c>
      <c r="E219" s="330"/>
      <c r="F219" s="154" t="s">
        <v>41</v>
      </c>
      <c r="G219" s="148">
        <v>11</v>
      </c>
      <c r="H219" s="167"/>
      <c r="I219" s="140"/>
      <c r="J219" s="36"/>
      <c r="K219" s="36"/>
      <c r="L219" s="471"/>
      <c r="M219" s="141"/>
      <c r="N219" s="314"/>
      <c r="O219" s="314"/>
      <c r="IF219" s="19"/>
    </row>
    <row r="220" spans="1:240" ht="15.75" hidden="1" customHeight="1">
      <c r="A220" s="25"/>
      <c r="B220" s="137"/>
      <c r="C220" s="138" t="s">
        <v>177</v>
      </c>
      <c r="D220" s="145" t="s">
        <v>208</v>
      </c>
      <c r="E220" s="330"/>
      <c r="F220" s="154" t="s">
        <v>41</v>
      </c>
      <c r="G220" s="148">
        <v>33.6</v>
      </c>
      <c r="H220" s="167"/>
      <c r="I220" s="140"/>
      <c r="J220" s="36"/>
      <c r="K220" s="36"/>
      <c r="L220" s="471"/>
      <c r="M220" s="141"/>
      <c r="N220" s="314"/>
      <c r="O220" s="314"/>
      <c r="IF220" s="19"/>
    </row>
    <row r="221" spans="1:240" ht="15.75" hidden="1" customHeight="1">
      <c r="A221" s="25"/>
      <c r="B221" s="137"/>
      <c r="C221" s="138" t="s">
        <v>183</v>
      </c>
      <c r="D221" s="149" t="s">
        <v>209</v>
      </c>
      <c r="E221" s="330"/>
      <c r="F221" s="154" t="s">
        <v>41</v>
      </c>
      <c r="G221" s="148">
        <v>5.9</v>
      </c>
      <c r="H221" s="167"/>
      <c r="I221" s="140"/>
      <c r="J221" s="36"/>
      <c r="K221" s="36"/>
      <c r="L221" s="472"/>
      <c r="M221" s="141"/>
      <c r="N221" s="314"/>
      <c r="O221" s="314"/>
      <c r="IF221" s="19"/>
    </row>
    <row r="222" spans="1:240" ht="15.75" hidden="1" customHeight="1">
      <c r="A222" s="25"/>
      <c r="B222" s="137"/>
      <c r="C222" s="138" t="s">
        <v>55</v>
      </c>
      <c r="D222" s="139" t="s">
        <v>210</v>
      </c>
      <c r="E222" s="329"/>
      <c r="F222" s="154" t="s">
        <v>41</v>
      </c>
      <c r="G222" s="148">
        <v>16.299999999999997</v>
      </c>
      <c r="H222" s="167"/>
      <c r="I222" s="140"/>
      <c r="J222" s="36"/>
      <c r="K222" s="36"/>
      <c r="L222" s="473" t="s">
        <v>211</v>
      </c>
      <c r="M222" s="386"/>
      <c r="N222" s="314"/>
      <c r="O222" s="314"/>
      <c r="IF222" s="19"/>
    </row>
    <row r="223" spans="1:240" ht="15.75" hidden="1" customHeight="1">
      <c r="A223" s="25"/>
      <c r="B223" s="137"/>
      <c r="C223" s="138"/>
      <c r="D223" s="142"/>
      <c r="E223" s="329"/>
      <c r="F223" s="291" t="s">
        <v>66</v>
      </c>
      <c r="G223" s="148">
        <v>89.1</v>
      </c>
      <c r="H223" s="167"/>
      <c r="I223" s="140"/>
      <c r="J223" s="36"/>
      <c r="K223" s="36"/>
      <c r="L223" s="474"/>
      <c r="M223" s="141"/>
      <c r="N223" s="314"/>
      <c r="O223" s="314"/>
      <c r="IF223" s="19"/>
    </row>
    <row r="224" spans="1:240" ht="15.75" hidden="1" customHeight="1">
      <c r="A224" s="25"/>
      <c r="B224" s="137"/>
      <c r="C224" s="138" t="s">
        <v>212</v>
      </c>
      <c r="D224" s="150" t="s">
        <v>213</v>
      </c>
      <c r="E224" s="329"/>
      <c r="F224" s="291" t="s">
        <v>41</v>
      </c>
      <c r="G224" s="148">
        <v>116</v>
      </c>
      <c r="H224" s="167"/>
      <c r="I224" s="140"/>
      <c r="J224" s="36"/>
      <c r="K224" s="36"/>
      <c r="L224" s="474"/>
      <c r="M224" s="386"/>
      <c r="N224" s="314"/>
      <c r="O224" s="314"/>
      <c r="IF224" s="19"/>
    </row>
    <row r="225" spans="1:241" ht="15.75" hidden="1" customHeight="1">
      <c r="A225" s="25"/>
      <c r="B225" s="137"/>
      <c r="C225" s="138"/>
      <c r="D225" s="142"/>
      <c r="E225" s="329"/>
      <c r="F225" s="291" t="s">
        <v>66</v>
      </c>
      <c r="G225" s="148">
        <v>270.8</v>
      </c>
      <c r="H225" s="167"/>
      <c r="I225" s="140"/>
      <c r="J225" s="36"/>
      <c r="K225" s="36"/>
      <c r="L225" s="474"/>
      <c r="M225" s="141"/>
      <c r="N225" s="314"/>
      <c r="O225" s="314"/>
      <c r="IF225" s="19"/>
    </row>
    <row r="226" spans="1:241" ht="24" hidden="1" customHeight="1">
      <c r="A226" s="25"/>
      <c r="B226" s="137"/>
      <c r="C226" s="138" t="s">
        <v>53</v>
      </c>
      <c r="D226" s="144" t="s">
        <v>214</v>
      </c>
      <c r="E226" s="330"/>
      <c r="F226" s="291" t="s">
        <v>41</v>
      </c>
      <c r="G226" s="148">
        <v>30</v>
      </c>
      <c r="H226" s="167"/>
      <c r="I226" s="140"/>
      <c r="J226" s="36"/>
      <c r="K226" s="36"/>
      <c r="L226" s="475"/>
      <c r="M226" s="141"/>
      <c r="N226" s="314"/>
      <c r="O226" s="314"/>
      <c r="IF226" s="19"/>
    </row>
    <row r="227" spans="1:241" ht="15.75" hidden="1" customHeight="1">
      <c r="A227" s="25"/>
      <c r="B227" s="137"/>
      <c r="C227" s="138" t="s">
        <v>215</v>
      </c>
      <c r="D227" s="145" t="s">
        <v>216</v>
      </c>
      <c r="E227" s="330"/>
      <c r="F227" s="154">
        <v>153</v>
      </c>
      <c r="G227" s="148">
        <v>2.8</v>
      </c>
      <c r="H227" s="167"/>
      <c r="I227" s="140"/>
      <c r="J227" s="36"/>
      <c r="K227" s="36"/>
      <c r="L227" s="598" t="s">
        <v>217</v>
      </c>
      <c r="M227" s="36"/>
      <c r="N227" s="314"/>
      <c r="O227" s="314"/>
      <c r="IF227" s="19"/>
    </row>
    <row r="228" spans="1:241" ht="15.75" hidden="1" customHeight="1">
      <c r="A228" s="25"/>
      <c r="B228" s="137"/>
      <c r="C228" s="138" t="s">
        <v>218</v>
      </c>
      <c r="D228" s="145" t="s">
        <v>219</v>
      </c>
      <c r="E228" s="330"/>
      <c r="F228" s="154">
        <v>153</v>
      </c>
      <c r="G228" s="148">
        <v>52.4</v>
      </c>
      <c r="H228" s="167"/>
      <c r="I228" s="140"/>
      <c r="J228" s="36"/>
      <c r="K228" s="36"/>
      <c r="L228" s="462"/>
      <c r="M228" s="36"/>
      <c r="N228" s="314"/>
      <c r="O228" s="314"/>
      <c r="IF228" s="19"/>
    </row>
    <row r="229" spans="1:241" ht="15.75" hidden="1" customHeight="1">
      <c r="A229" s="25"/>
      <c r="B229" s="137"/>
      <c r="C229" s="138" t="s">
        <v>220</v>
      </c>
      <c r="D229" s="145" t="s">
        <v>219</v>
      </c>
      <c r="E229" s="330"/>
      <c r="F229" s="154">
        <v>151</v>
      </c>
      <c r="G229" s="148">
        <v>53.2</v>
      </c>
      <c r="H229" s="167"/>
      <c r="I229" s="140"/>
      <c r="J229" s="36"/>
      <c r="K229" s="36"/>
      <c r="L229" s="462"/>
      <c r="M229" s="36"/>
      <c r="N229" s="314"/>
      <c r="O229" s="314"/>
      <c r="IF229" s="19"/>
    </row>
    <row r="230" spans="1:241" ht="15.75" hidden="1" customHeight="1">
      <c r="A230" s="25"/>
      <c r="B230" s="137"/>
      <c r="C230" s="138" t="s">
        <v>221</v>
      </c>
      <c r="D230" s="145" t="s">
        <v>222</v>
      </c>
      <c r="E230" s="330"/>
      <c r="F230" s="154">
        <v>151</v>
      </c>
      <c r="G230" s="148">
        <v>22.5</v>
      </c>
      <c r="H230" s="167"/>
      <c r="I230" s="140"/>
      <c r="J230" s="36"/>
      <c r="K230" s="36"/>
      <c r="L230" s="462"/>
      <c r="M230" s="36"/>
      <c r="N230" s="314"/>
      <c r="O230" s="314"/>
      <c r="IF230" s="19"/>
    </row>
    <row r="231" spans="1:241" ht="15.75" hidden="1" customHeight="1">
      <c r="A231" s="25"/>
      <c r="B231" s="137"/>
      <c r="C231" s="138" t="s">
        <v>223</v>
      </c>
      <c r="D231" s="145" t="s">
        <v>224</v>
      </c>
      <c r="E231" s="330"/>
      <c r="F231" s="154">
        <v>151</v>
      </c>
      <c r="G231" s="148">
        <v>81.7</v>
      </c>
      <c r="H231" s="167"/>
      <c r="I231" s="140"/>
      <c r="J231" s="36"/>
      <c r="K231" s="36"/>
      <c r="L231" s="462"/>
      <c r="M231" s="36"/>
      <c r="N231" s="314"/>
      <c r="O231" s="314"/>
      <c r="IF231" s="19"/>
    </row>
    <row r="232" spans="1:241" ht="15.75" hidden="1" customHeight="1">
      <c r="A232" s="25"/>
      <c r="B232" s="137"/>
      <c r="C232" s="138" t="s">
        <v>225</v>
      </c>
      <c r="D232" s="145" t="s">
        <v>226</v>
      </c>
      <c r="E232" s="330"/>
      <c r="F232" s="154">
        <v>151</v>
      </c>
      <c r="G232" s="148">
        <v>108.5</v>
      </c>
      <c r="H232" s="167"/>
      <c r="I232" s="140"/>
      <c r="J232" s="36"/>
      <c r="K232" s="36"/>
      <c r="L232" s="462"/>
      <c r="M232" s="36"/>
      <c r="N232" s="314"/>
      <c r="O232" s="314"/>
      <c r="IF232" s="19"/>
    </row>
    <row r="233" spans="1:241" ht="15.75" hidden="1" customHeight="1">
      <c r="A233" s="25"/>
      <c r="B233" s="137"/>
      <c r="C233" s="138" t="s">
        <v>227</v>
      </c>
      <c r="D233" s="145" t="s">
        <v>228</v>
      </c>
      <c r="E233" s="330"/>
      <c r="F233" s="154">
        <v>153</v>
      </c>
      <c r="G233" s="148">
        <v>14.5</v>
      </c>
      <c r="H233" s="167"/>
      <c r="I233" s="140"/>
      <c r="J233" s="36"/>
      <c r="K233" s="36"/>
      <c r="L233" s="462"/>
      <c r="M233" s="36"/>
      <c r="N233" s="314"/>
      <c r="O233" s="314"/>
      <c r="IF233" s="19"/>
    </row>
    <row r="234" spans="1:241" ht="15.75" hidden="1" customHeight="1">
      <c r="A234" s="25"/>
      <c r="B234" s="137"/>
      <c r="C234" s="138" t="s">
        <v>229</v>
      </c>
      <c r="D234" s="145" t="s">
        <v>230</v>
      </c>
      <c r="E234" s="330"/>
      <c r="F234" s="154">
        <v>151</v>
      </c>
      <c r="G234" s="148">
        <v>6.6</v>
      </c>
      <c r="H234" s="167"/>
      <c r="I234" s="140"/>
      <c r="J234" s="36"/>
      <c r="K234" s="36"/>
      <c r="L234" s="462"/>
      <c r="M234" s="36"/>
      <c r="N234" s="314"/>
      <c r="O234" s="314"/>
      <c r="IF234" s="19"/>
    </row>
    <row r="235" spans="1:241" ht="15.75" hidden="1" customHeight="1">
      <c r="A235" s="25"/>
      <c r="B235" s="137"/>
      <c r="C235" s="138" t="s">
        <v>231</v>
      </c>
      <c r="D235" s="145" t="s">
        <v>232</v>
      </c>
      <c r="E235" s="330"/>
      <c r="F235" s="154">
        <v>151</v>
      </c>
      <c r="G235" s="148">
        <v>49.6</v>
      </c>
      <c r="H235" s="167"/>
      <c r="I235" s="140"/>
      <c r="J235" s="36"/>
      <c r="K235" s="36"/>
      <c r="L235" s="462"/>
      <c r="M235" s="36"/>
      <c r="N235" s="314"/>
      <c r="O235" s="314"/>
      <c r="IF235" s="19"/>
    </row>
    <row r="236" spans="1:241" ht="15.75" hidden="1" customHeight="1">
      <c r="A236" s="25"/>
      <c r="B236" s="137"/>
      <c r="C236" s="138" t="s">
        <v>233</v>
      </c>
      <c r="D236" s="145" t="s">
        <v>234</v>
      </c>
      <c r="E236" s="330"/>
      <c r="F236" s="154">
        <v>151</v>
      </c>
      <c r="G236" s="148">
        <v>87.700000000000017</v>
      </c>
      <c r="H236" s="167"/>
      <c r="I236" s="140"/>
      <c r="J236" s="36"/>
      <c r="K236" s="36"/>
      <c r="L236" s="462"/>
      <c r="M236" s="36"/>
      <c r="N236" s="314"/>
      <c r="O236" s="314"/>
      <c r="IF236" s="19"/>
    </row>
    <row r="237" spans="1:241" ht="15.75" hidden="1" customHeight="1">
      <c r="A237" s="25"/>
      <c r="B237" s="137"/>
      <c r="C237" s="138" t="s">
        <v>235</v>
      </c>
      <c r="D237" s="145" t="s">
        <v>236</v>
      </c>
      <c r="E237" s="330"/>
      <c r="F237" s="154">
        <v>151</v>
      </c>
      <c r="G237" s="148">
        <v>70.5</v>
      </c>
      <c r="H237" s="167"/>
      <c r="I237" s="140"/>
      <c r="J237" s="36"/>
      <c r="K237" s="36"/>
      <c r="L237" s="463"/>
      <c r="M237" s="36"/>
      <c r="N237" s="314"/>
      <c r="O237" s="314"/>
      <c r="IF237" s="19"/>
    </row>
    <row r="238" spans="1:241" ht="15.75" hidden="1" customHeight="1">
      <c r="A238" s="25"/>
      <c r="B238" s="137"/>
      <c r="C238" s="151"/>
      <c r="D238" s="152" t="s">
        <v>158</v>
      </c>
      <c r="E238" s="330"/>
      <c r="F238" s="154"/>
      <c r="G238" s="153">
        <f>SUM(G204:G237)</f>
        <v>1872.8</v>
      </c>
      <c r="H238" s="211"/>
      <c r="I238" s="140"/>
      <c r="J238" s="36"/>
      <c r="K238" s="36"/>
      <c r="L238" s="36"/>
      <c r="M238" s="36"/>
      <c r="N238" s="314"/>
      <c r="O238" s="314"/>
      <c r="IF238" s="19"/>
    </row>
    <row r="239" spans="1:241" ht="24" hidden="1" customHeight="1">
      <c r="A239" s="25"/>
      <c r="B239" s="137"/>
      <c r="C239" s="138" t="s">
        <v>32</v>
      </c>
      <c r="D239" s="144" t="s">
        <v>237</v>
      </c>
      <c r="E239" s="330"/>
      <c r="F239" s="154"/>
      <c r="G239" s="155"/>
      <c r="H239" s="212"/>
      <c r="I239" s="140">
        <v>160</v>
      </c>
      <c r="J239" s="36"/>
      <c r="K239" s="36"/>
      <c r="L239" s="461" t="s">
        <v>185</v>
      </c>
      <c r="M239" s="36"/>
      <c r="N239" s="314"/>
      <c r="O239" s="314"/>
      <c r="IF239" s="19"/>
      <c r="IG239" s="19"/>
    </row>
    <row r="240" spans="1:241" ht="24" hidden="1" customHeight="1">
      <c r="A240" s="25"/>
      <c r="B240" s="137"/>
      <c r="C240" s="138" t="s">
        <v>186</v>
      </c>
      <c r="D240" s="145" t="s">
        <v>238</v>
      </c>
      <c r="E240" s="330"/>
      <c r="F240" s="154"/>
      <c r="G240" s="155"/>
      <c r="H240" s="212"/>
      <c r="I240" s="140">
        <v>160</v>
      </c>
      <c r="J240" s="36"/>
      <c r="K240" s="36"/>
      <c r="L240" s="462"/>
      <c r="M240" s="36"/>
      <c r="N240" s="314"/>
      <c r="O240" s="314"/>
      <c r="IF240" s="19"/>
      <c r="IG240" s="19"/>
    </row>
    <row r="241" spans="1:241" ht="24" hidden="1" customHeight="1">
      <c r="A241" s="25"/>
      <c r="B241" s="137"/>
      <c r="C241" s="138" t="s">
        <v>188</v>
      </c>
      <c r="D241" s="145" t="s">
        <v>239</v>
      </c>
      <c r="E241" s="330"/>
      <c r="F241" s="154"/>
      <c r="G241" s="155"/>
      <c r="H241" s="212"/>
      <c r="I241" s="156">
        <v>123.38741</v>
      </c>
      <c r="J241" s="36"/>
      <c r="K241" s="36"/>
      <c r="L241" s="462"/>
      <c r="M241" s="36"/>
      <c r="N241" s="314"/>
      <c r="O241" s="314"/>
      <c r="IF241" s="19"/>
      <c r="IG241" s="19"/>
    </row>
    <row r="242" spans="1:241" ht="24" hidden="1" customHeight="1">
      <c r="A242" s="25"/>
      <c r="B242" s="137"/>
      <c r="C242" s="138" t="s">
        <v>190</v>
      </c>
      <c r="D242" s="145" t="s">
        <v>240</v>
      </c>
      <c r="E242" s="330"/>
      <c r="F242" s="154"/>
      <c r="G242" s="155"/>
      <c r="H242" s="212"/>
      <c r="I242" s="140">
        <v>36.100349999999999</v>
      </c>
      <c r="J242" s="36"/>
      <c r="K242" s="36"/>
      <c r="L242" s="462"/>
      <c r="M242" s="36"/>
      <c r="N242" s="314"/>
      <c r="O242" s="314"/>
      <c r="IF242" s="19"/>
      <c r="IG242" s="19"/>
    </row>
    <row r="243" spans="1:241" ht="24" hidden="1" customHeight="1">
      <c r="A243" s="25"/>
      <c r="B243" s="137"/>
      <c r="C243" s="138" t="s">
        <v>192</v>
      </c>
      <c r="D243" s="145" t="s">
        <v>241</v>
      </c>
      <c r="E243" s="330"/>
      <c r="F243" s="154"/>
      <c r="G243" s="155"/>
      <c r="H243" s="212"/>
      <c r="I243" s="140">
        <v>75</v>
      </c>
      <c r="J243" s="36"/>
      <c r="K243" s="36"/>
      <c r="L243" s="462"/>
      <c r="M243" s="36"/>
      <c r="N243" s="314"/>
      <c r="O243" s="314"/>
      <c r="IF243" s="19"/>
      <c r="IG243" s="19"/>
    </row>
    <row r="244" spans="1:241" ht="24" hidden="1" customHeight="1">
      <c r="A244" s="25"/>
      <c r="B244" s="137"/>
      <c r="C244" s="138" t="s">
        <v>194</v>
      </c>
      <c r="D244" s="145" t="s">
        <v>242</v>
      </c>
      <c r="E244" s="330"/>
      <c r="F244" s="154"/>
      <c r="G244" s="155"/>
      <c r="H244" s="212"/>
      <c r="I244" s="140">
        <v>130</v>
      </c>
      <c r="J244" s="36"/>
      <c r="K244" s="36"/>
      <c r="L244" s="462"/>
      <c r="M244" s="36"/>
      <c r="N244" s="314"/>
      <c r="O244" s="314"/>
      <c r="IF244" s="19"/>
      <c r="IG244" s="19"/>
    </row>
    <row r="245" spans="1:241" ht="24" hidden="1" customHeight="1">
      <c r="A245" s="25"/>
      <c r="B245" s="137"/>
      <c r="C245" s="138" t="s">
        <v>196</v>
      </c>
      <c r="D245" s="145" t="s">
        <v>243</v>
      </c>
      <c r="E245" s="330"/>
      <c r="F245" s="154"/>
      <c r="G245" s="155"/>
      <c r="H245" s="212"/>
      <c r="I245" s="156">
        <v>121.238</v>
      </c>
      <c r="J245" s="36"/>
      <c r="K245" s="36"/>
      <c r="L245" s="462"/>
      <c r="M245" s="36"/>
      <c r="N245" s="314"/>
      <c r="O245" s="314"/>
      <c r="IF245" s="19"/>
      <c r="IG245" s="19"/>
    </row>
    <row r="246" spans="1:241" ht="18.75" hidden="1" customHeight="1">
      <c r="A246" s="25"/>
      <c r="B246" s="137"/>
      <c r="C246" s="138" t="s">
        <v>198</v>
      </c>
      <c r="D246" s="145" t="s">
        <v>244</v>
      </c>
      <c r="E246" s="331"/>
      <c r="F246" s="293"/>
      <c r="G246" s="141"/>
      <c r="H246" s="141"/>
      <c r="I246" s="158">
        <v>30</v>
      </c>
      <c r="J246" s="36"/>
      <c r="K246" s="36"/>
      <c r="L246" s="463"/>
      <c r="M246" s="314"/>
      <c r="N246" s="314"/>
      <c r="O246" s="314"/>
    </row>
    <row r="247" spans="1:241" ht="24" hidden="1" customHeight="1">
      <c r="A247" s="25"/>
      <c r="B247" s="137"/>
      <c r="C247" s="138" t="s">
        <v>200</v>
      </c>
      <c r="D247" s="145" t="s">
        <v>214</v>
      </c>
      <c r="E247" s="331"/>
      <c r="F247" s="293"/>
      <c r="G247" s="141"/>
      <c r="H247" s="141"/>
      <c r="I247" s="158">
        <v>45.1</v>
      </c>
      <c r="J247" s="36"/>
      <c r="K247" s="36"/>
      <c r="L247" s="414" t="s">
        <v>211</v>
      </c>
      <c r="M247" s="314"/>
      <c r="N247" s="314"/>
      <c r="O247" s="314"/>
    </row>
    <row r="248" spans="1:241" ht="18.75" hidden="1" customHeight="1">
      <c r="A248" s="25"/>
      <c r="B248" s="137"/>
      <c r="C248" s="138" t="s">
        <v>43</v>
      </c>
      <c r="D248" s="145" t="s">
        <v>245</v>
      </c>
      <c r="E248" s="331"/>
      <c r="F248" s="293"/>
      <c r="G248" s="141"/>
      <c r="H248" s="141"/>
      <c r="I248" s="158">
        <v>160</v>
      </c>
      <c r="J248" s="36"/>
      <c r="K248" s="36"/>
      <c r="L248" s="415"/>
      <c r="M248" s="314"/>
      <c r="N248" s="314"/>
      <c r="O248" s="314"/>
    </row>
    <row r="249" spans="1:241" ht="15.75" hidden="1" customHeight="1">
      <c r="A249" s="25"/>
      <c r="B249" s="137"/>
      <c r="C249" s="138" t="s">
        <v>44</v>
      </c>
      <c r="D249" s="145" t="s">
        <v>234</v>
      </c>
      <c r="E249" s="330"/>
      <c r="F249" s="154"/>
      <c r="G249" s="155"/>
      <c r="H249" s="212"/>
      <c r="I249" s="140">
        <v>100</v>
      </c>
      <c r="J249" s="36"/>
      <c r="K249" s="36"/>
      <c r="L249" s="464" t="s">
        <v>217</v>
      </c>
      <c r="M249" s="141"/>
      <c r="N249" s="314"/>
      <c r="O249" s="314"/>
      <c r="IF249" s="19"/>
      <c r="IG249" s="19"/>
    </row>
    <row r="250" spans="1:241" ht="15.75" hidden="1" customHeight="1">
      <c r="A250" s="25"/>
      <c r="B250" s="137"/>
      <c r="C250" s="138" t="s">
        <v>153</v>
      </c>
      <c r="D250" s="145" t="s">
        <v>246</v>
      </c>
      <c r="E250" s="330"/>
      <c r="F250" s="154"/>
      <c r="G250" s="155"/>
      <c r="H250" s="212"/>
      <c r="I250" s="159">
        <v>200.43600000000001</v>
      </c>
      <c r="J250" s="36"/>
      <c r="K250" s="36"/>
      <c r="L250" s="465"/>
      <c r="M250" s="141"/>
      <c r="N250" s="314"/>
      <c r="O250" s="314"/>
      <c r="IF250" s="19"/>
      <c r="IG250" s="19"/>
    </row>
    <row r="251" spans="1:241" ht="15.75" hidden="1" customHeight="1">
      <c r="A251" s="25"/>
      <c r="B251" s="137"/>
      <c r="C251" s="138" t="s">
        <v>40</v>
      </c>
      <c r="D251" s="145" t="s">
        <v>247</v>
      </c>
      <c r="E251" s="330"/>
      <c r="F251" s="154"/>
      <c r="G251" s="155"/>
      <c r="H251" s="212"/>
      <c r="I251" s="159">
        <v>71.900000000000006</v>
      </c>
      <c r="J251" s="36"/>
      <c r="K251" s="36"/>
      <c r="L251" s="465"/>
      <c r="M251" s="141"/>
      <c r="N251" s="314"/>
      <c r="O251" s="314"/>
      <c r="IF251" s="19"/>
      <c r="IG251" s="19"/>
    </row>
    <row r="252" spans="1:241" ht="15.75" hidden="1" customHeight="1">
      <c r="A252" s="25"/>
      <c r="B252" s="137"/>
      <c r="C252" s="138" t="s">
        <v>172</v>
      </c>
      <c r="D252" s="145" t="s">
        <v>248</v>
      </c>
      <c r="E252" s="330"/>
      <c r="F252" s="154"/>
      <c r="G252" s="155"/>
      <c r="H252" s="212"/>
      <c r="I252" s="159">
        <v>95.667000000000002</v>
      </c>
      <c r="J252" s="36"/>
      <c r="K252" s="36"/>
      <c r="L252" s="465"/>
      <c r="M252" s="141"/>
      <c r="N252" s="314"/>
      <c r="O252" s="314"/>
      <c r="IF252" s="19"/>
      <c r="IG252" s="19"/>
    </row>
    <row r="253" spans="1:241" ht="15.75" hidden="1" customHeight="1">
      <c r="A253" s="25"/>
      <c r="B253" s="137"/>
      <c r="C253" s="138" t="s">
        <v>175</v>
      </c>
      <c r="D253" s="145" t="s">
        <v>249</v>
      </c>
      <c r="E253" s="330"/>
      <c r="F253" s="154"/>
      <c r="G253" s="155"/>
      <c r="H253" s="212"/>
      <c r="I253" s="159">
        <v>103.5</v>
      </c>
      <c r="J253" s="36"/>
      <c r="K253" s="36"/>
      <c r="L253" s="465"/>
      <c r="M253" s="141"/>
      <c r="N253" s="314"/>
      <c r="O253" s="314"/>
      <c r="IF253" s="19"/>
      <c r="IG253" s="19"/>
    </row>
    <row r="254" spans="1:241" ht="15.75" hidden="1" customHeight="1">
      <c r="A254" s="25"/>
      <c r="B254" s="137"/>
      <c r="C254" s="138" t="s">
        <v>177</v>
      </c>
      <c r="D254" s="145" t="s">
        <v>250</v>
      </c>
      <c r="E254" s="330"/>
      <c r="F254" s="154"/>
      <c r="G254" s="155"/>
      <c r="H254" s="212"/>
      <c r="I254" s="159">
        <v>91.688000000000002</v>
      </c>
      <c r="J254" s="36"/>
      <c r="K254" s="36"/>
      <c r="L254" s="465"/>
      <c r="M254" s="141"/>
      <c r="N254" s="314"/>
      <c r="O254" s="314"/>
      <c r="IF254" s="19"/>
      <c r="IG254" s="19"/>
    </row>
    <row r="255" spans="1:241" ht="15.75" hidden="1" customHeight="1">
      <c r="A255" s="25"/>
      <c r="B255" s="137"/>
      <c r="C255" s="138" t="s">
        <v>183</v>
      </c>
      <c r="D255" s="149" t="s">
        <v>251</v>
      </c>
      <c r="E255" s="332"/>
      <c r="F255" s="160"/>
      <c r="G255" s="161"/>
      <c r="H255" s="212"/>
      <c r="I255" s="162">
        <v>93.795000000000002</v>
      </c>
      <c r="J255" s="36"/>
      <c r="K255" s="36"/>
      <c r="L255" s="466"/>
      <c r="M255" s="141"/>
      <c r="N255" s="314"/>
      <c r="O255" s="314"/>
      <c r="IF255" s="19"/>
      <c r="IG255" s="19"/>
    </row>
    <row r="256" spans="1:241" ht="15.75" hidden="1" customHeight="1">
      <c r="A256" s="25"/>
      <c r="B256" s="137"/>
      <c r="C256" s="151"/>
      <c r="D256" s="163" t="s">
        <v>252</v>
      </c>
      <c r="E256" s="330"/>
      <c r="F256" s="154"/>
      <c r="G256" s="157"/>
      <c r="H256" s="157"/>
      <c r="I256" s="164">
        <f>SUM(I239:I255)</f>
        <v>1797.8117600000003</v>
      </c>
      <c r="J256" s="141"/>
      <c r="K256" s="36"/>
      <c r="L256" s="387"/>
      <c r="M256" s="36"/>
      <c r="N256" s="314"/>
      <c r="O256" s="314"/>
      <c r="IF256" s="19"/>
      <c r="IG256" s="19"/>
    </row>
    <row r="257" spans="1:241">
      <c r="A257" s="305" t="s">
        <v>13</v>
      </c>
      <c r="B257" s="306" t="s">
        <v>13</v>
      </c>
      <c r="C257" s="569" t="s">
        <v>15</v>
      </c>
      <c r="D257" s="570" t="s">
        <v>253</v>
      </c>
      <c r="E257" s="570" t="s">
        <v>253</v>
      </c>
      <c r="F257" s="571" t="s">
        <v>253</v>
      </c>
      <c r="G257" s="107">
        <f>SUM(G203)</f>
        <v>1496.6</v>
      </c>
      <c r="H257" s="107">
        <f>SUM(H203)</f>
        <v>1328</v>
      </c>
      <c r="I257" s="107">
        <f>SUM(I203)</f>
        <v>1474.6999999999998</v>
      </c>
      <c r="J257" s="80">
        <f>SUM(J203)</f>
        <v>2100</v>
      </c>
      <c r="K257" s="80">
        <f>SUM(K203)</f>
        <v>2100</v>
      </c>
      <c r="L257" s="468"/>
      <c r="M257" s="468"/>
      <c r="N257" s="468"/>
      <c r="O257" s="468"/>
    </row>
    <row r="258" spans="1:241">
      <c r="A258" s="339" t="s">
        <v>13</v>
      </c>
      <c r="B258" s="576" t="s">
        <v>16</v>
      </c>
      <c r="C258" s="577"/>
      <c r="D258" s="577"/>
      <c r="E258" s="577"/>
      <c r="F258" s="578"/>
      <c r="G258" s="108">
        <f>SUM(G198,G257)</f>
        <v>11061.500000000002</v>
      </c>
      <c r="H258" s="108">
        <f>SUM(H198,H257)</f>
        <v>16026.4</v>
      </c>
      <c r="I258" s="108">
        <f>SUM(I198,I257)</f>
        <v>14258.900000000001</v>
      </c>
      <c r="J258" s="108">
        <f>SUM(J198,J257)</f>
        <v>13069.800000000001</v>
      </c>
      <c r="K258" s="108">
        <f>SUM(K198,K257)</f>
        <v>12954</v>
      </c>
      <c r="L258" s="469"/>
      <c r="M258" s="469"/>
      <c r="N258" s="469"/>
      <c r="O258" s="469"/>
    </row>
    <row r="259" spans="1:241" ht="23.25" customHeight="1">
      <c r="A259" s="575" t="s">
        <v>18</v>
      </c>
      <c r="B259" s="575"/>
      <c r="C259" s="575"/>
      <c r="D259" s="575"/>
      <c r="E259" s="575"/>
      <c r="F259" s="575"/>
      <c r="G259" s="297">
        <f>SUM(G144,G258)</f>
        <v>30341.9</v>
      </c>
      <c r="H259" s="165">
        <f>SUM(H144,H258)</f>
        <v>35415.800000000003</v>
      </c>
      <c r="I259" s="188">
        <f>SUM(I144,I258)</f>
        <v>31459.800000000003</v>
      </c>
      <c r="J259" s="165">
        <f>SUM(J144,J258)</f>
        <v>34361.800000000003</v>
      </c>
      <c r="K259" s="165">
        <f>SUM(K144,K258)</f>
        <v>29512</v>
      </c>
      <c r="L259" s="460"/>
      <c r="M259" s="460"/>
      <c r="N259" s="460"/>
      <c r="O259" s="460"/>
    </row>
    <row r="260" spans="1:241" s="19" customFormat="1" hidden="1">
      <c r="A260" s="78"/>
      <c r="B260" s="78"/>
      <c r="C260" s="78"/>
      <c r="D260" s="78"/>
      <c r="E260" s="333" t="s">
        <v>291</v>
      </c>
      <c r="F260" s="294" t="s">
        <v>12</v>
      </c>
      <c r="G260" s="166">
        <f>SUM(G23+G71+G76+G79+G84+G90+G94+G99+G105+G108+G113+G117+G122+G126+G131+G135+G141+G148+G154+G158+G162+G164+G168+G173+G177+G181+G184+G190+G194+G201)</f>
        <v>6997.5000000000009</v>
      </c>
      <c r="H260" s="166">
        <f t="shared" ref="H260:K260" si="30">SUM(H23+H71+H76+H79+H84+H90+H94+H99+H105+H108+H113+H117+H122+H126+H131+H135+H141+H148+H154+H158+H162+H164+H168+H173+H177+H181+H184+H190+H194+H201)</f>
        <v>9364.7999999999993</v>
      </c>
      <c r="I260" s="218">
        <f t="shared" si="30"/>
        <v>8964.2999999999993</v>
      </c>
      <c r="J260" s="166">
        <f t="shared" si="30"/>
        <v>23645.100000000002</v>
      </c>
      <c r="K260" s="166">
        <f t="shared" si="30"/>
        <v>23618.1</v>
      </c>
      <c r="L260" s="78"/>
      <c r="M260" s="262"/>
      <c r="N260" s="323"/>
      <c r="O260" s="323"/>
      <c r="IF260" s="23"/>
      <c r="IG260" s="23"/>
    </row>
    <row r="261" spans="1:241" s="19" customFormat="1" hidden="1">
      <c r="A261" s="78"/>
      <c r="B261" s="78"/>
      <c r="C261" s="78"/>
      <c r="D261" s="78"/>
      <c r="E261" s="334" t="s">
        <v>292</v>
      </c>
      <c r="F261" s="294" t="s">
        <v>65</v>
      </c>
      <c r="G261" s="166">
        <f>SUM(G25+G86+G92+G118+L265+G186+G151)</f>
        <v>1627</v>
      </c>
      <c r="H261" s="166">
        <f>SUM(H25+H86+H92+H118+M265+H186+H151)</f>
        <v>1849.2</v>
      </c>
      <c r="I261" s="218">
        <f>SUM(I25+I86+I92+I118+N265+I186+I151)</f>
        <v>1849.2</v>
      </c>
      <c r="J261" s="166">
        <f>SUM(J25+J86+J92+J118+O265+J186+J151)</f>
        <v>0</v>
      </c>
      <c r="K261" s="166">
        <f>SUM(K25+K86+K92+K118+K186+K151)</f>
        <v>0</v>
      </c>
      <c r="L261" s="78"/>
      <c r="M261" s="262"/>
      <c r="N261" s="323"/>
      <c r="O261" s="323"/>
      <c r="IF261" s="23"/>
      <c r="IG261" s="23"/>
    </row>
    <row r="262" spans="1:241" s="19" customFormat="1" hidden="1">
      <c r="A262" s="78"/>
      <c r="B262" s="78"/>
      <c r="C262" s="78"/>
      <c r="D262" s="78"/>
      <c r="E262" s="334" t="s">
        <v>293</v>
      </c>
      <c r="F262" s="295" t="s">
        <v>45</v>
      </c>
      <c r="G262" s="87">
        <f>SUM(G82)</f>
        <v>20</v>
      </c>
      <c r="H262" s="87">
        <f>SUM(H82)</f>
        <v>20</v>
      </c>
      <c r="I262" s="219">
        <f>SUM(I82)</f>
        <v>20</v>
      </c>
      <c r="J262" s="87">
        <f>SUM(J82)</f>
        <v>10</v>
      </c>
      <c r="K262" s="87">
        <f>SUM(K82)</f>
        <v>10</v>
      </c>
      <c r="L262" s="78"/>
      <c r="M262" s="262"/>
      <c r="N262" s="323"/>
      <c r="O262" s="323"/>
      <c r="IF262" s="23"/>
      <c r="IG262" s="23"/>
    </row>
    <row r="263" spans="1:241" s="19" customFormat="1" hidden="1">
      <c r="A263" s="78"/>
      <c r="B263" s="78"/>
      <c r="C263" s="78"/>
      <c r="D263" s="78"/>
      <c r="E263" s="334" t="s">
        <v>294</v>
      </c>
      <c r="F263" s="295" t="s">
        <v>254</v>
      </c>
      <c r="G263" s="87">
        <f>SUM(G26+G95+G152+G155+G159+G170+G187+G196+G202)</f>
        <v>2984.4999999999995</v>
      </c>
      <c r="H263" s="87">
        <f t="shared" ref="H263:K263" si="31">SUM(H26+H95+H152+H155+H159+H170+H187+H196+H202)</f>
        <v>5873.5</v>
      </c>
      <c r="I263" s="219">
        <f t="shared" si="31"/>
        <v>4648.3</v>
      </c>
      <c r="J263" s="87">
        <f t="shared" si="31"/>
        <v>2270</v>
      </c>
      <c r="K263" s="87">
        <f t="shared" si="31"/>
        <v>2285</v>
      </c>
      <c r="L263" s="78"/>
      <c r="M263" s="262"/>
      <c r="N263" s="323"/>
      <c r="O263" s="323"/>
      <c r="IF263" s="23"/>
      <c r="IG263" s="23"/>
    </row>
    <row r="264" spans="1:241" s="19" customFormat="1" hidden="1">
      <c r="A264" s="78"/>
      <c r="B264" s="78"/>
      <c r="C264" s="78"/>
      <c r="D264" s="78"/>
      <c r="E264" s="334" t="s">
        <v>290</v>
      </c>
      <c r="F264" s="295" t="s">
        <v>255</v>
      </c>
      <c r="G264" s="87"/>
      <c r="H264" s="87"/>
      <c r="I264" s="87"/>
      <c r="J264" s="87">
        <f t="shared" ref="J264:K264" si="32">SUM(J200+J195+J191+J185+J178+J174+J169+J149+J136+J127+J109+J102+J91+J85+J81+J72+J24)</f>
        <v>0</v>
      </c>
      <c r="K264" s="87">
        <f t="shared" si="32"/>
        <v>0</v>
      </c>
      <c r="L264" s="78"/>
      <c r="M264" s="262"/>
      <c r="N264" s="323"/>
      <c r="O264" s="323"/>
      <c r="IF264" s="23"/>
      <c r="IG264" s="23"/>
    </row>
    <row r="265" spans="1:241" s="19" customFormat="1" hidden="1">
      <c r="A265" s="78"/>
      <c r="B265" s="78"/>
      <c r="C265" s="78"/>
      <c r="D265" s="78"/>
      <c r="E265" s="334" t="s">
        <v>290</v>
      </c>
      <c r="F265" s="295" t="s">
        <v>24</v>
      </c>
      <c r="G265" s="87">
        <f>SUM(G24+G72+G80+G81+G85+G91+G100+G102+G109+G127+G136+G149+G169+G174+G178+G185+G191+G195+G200)</f>
        <v>5087.5</v>
      </c>
      <c r="H265" s="87">
        <f t="shared" ref="H265:K265" si="33">SUM(H24+H72+H80+H81+H85+H91+H100+H102+H109+H127+H136+H149+H169+H174+H178+H185+H191+H195+H200)</f>
        <v>5677.1</v>
      </c>
      <c r="I265" s="87">
        <f t="shared" si="33"/>
        <v>5657.1</v>
      </c>
      <c r="J265" s="87">
        <f t="shared" si="33"/>
        <v>0</v>
      </c>
      <c r="K265" s="87">
        <f t="shared" si="33"/>
        <v>0</v>
      </c>
      <c r="L265" s="78"/>
      <c r="M265" s="262"/>
      <c r="N265" s="323"/>
      <c r="O265" s="323"/>
      <c r="IF265" s="23"/>
      <c r="IG265" s="23"/>
    </row>
    <row r="266" spans="1:241" s="19" customFormat="1" hidden="1">
      <c r="A266" s="78"/>
      <c r="B266" s="78"/>
      <c r="C266" s="78"/>
      <c r="D266" s="78"/>
      <c r="E266" s="334" t="s">
        <v>295</v>
      </c>
      <c r="F266" s="295" t="s">
        <v>46</v>
      </c>
      <c r="G266" s="87">
        <f>SUM(G103+G110+G114+G119+G123+G128+G132+G137)</f>
        <v>739.60000000000014</v>
      </c>
      <c r="H266" s="87">
        <f t="shared" ref="H266:K266" si="34">SUM(H103+H110+H114+H119+H123+H128+H132+H137)</f>
        <v>665.30000000000007</v>
      </c>
      <c r="I266" s="219">
        <f t="shared" si="34"/>
        <v>505.7</v>
      </c>
      <c r="J266" s="87">
        <f t="shared" si="34"/>
        <v>415.20000000000005</v>
      </c>
      <c r="K266" s="87">
        <f t="shared" si="34"/>
        <v>245.9</v>
      </c>
      <c r="L266" s="78"/>
      <c r="M266" s="262"/>
      <c r="N266" s="323"/>
      <c r="O266" s="323"/>
      <c r="IF266" s="23"/>
      <c r="IG266" s="23"/>
    </row>
    <row r="267" spans="1:241" s="19" customFormat="1" hidden="1">
      <c r="A267" s="78"/>
      <c r="B267" s="78"/>
      <c r="C267" s="78"/>
      <c r="D267" s="78"/>
      <c r="E267" s="334" t="s">
        <v>296</v>
      </c>
      <c r="F267" s="295" t="s">
        <v>47</v>
      </c>
      <c r="G267" s="87">
        <f>SUM(G101+G111+G115+G120+G124+G129+G133+G139+G166+G171+G175+G179+G182+G188+G192)</f>
        <v>12885.8</v>
      </c>
      <c r="H267" s="87">
        <f t="shared" ref="H267:K267" si="35">SUM(H101+H111+H115+H120+H124+H129+H133+H139+H166+H171+H175+H179+H182+H188+H192)</f>
        <v>11965.9</v>
      </c>
      <c r="I267" s="219">
        <f t="shared" si="35"/>
        <v>9815.2000000000007</v>
      </c>
      <c r="J267" s="87">
        <f t="shared" si="35"/>
        <v>8021.5</v>
      </c>
      <c r="K267" s="87">
        <f t="shared" si="35"/>
        <v>3353</v>
      </c>
      <c r="L267" s="78"/>
      <c r="M267" s="262"/>
      <c r="N267" s="323"/>
      <c r="O267" s="323"/>
      <c r="IF267" s="23"/>
      <c r="IG267" s="23"/>
    </row>
    <row r="268" spans="1:241" s="19" customFormat="1" ht="18.75" hidden="1" customHeight="1">
      <c r="A268" s="78"/>
      <c r="B268" s="78"/>
      <c r="C268" s="78"/>
      <c r="D268" s="78"/>
      <c r="E268" s="334" t="s">
        <v>290</v>
      </c>
      <c r="F268" s="295" t="s">
        <v>259</v>
      </c>
      <c r="G268" s="185">
        <f>SUM(G102)</f>
        <v>0</v>
      </c>
      <c r="H268" s="207"/>
      <c r="I268" s="189"/>
      <c r="J268" s="185">
        <f>SUM(J102)</f>
        <v>0</v>
      </c>
      <c r="K268" s="185">
        <f>SUM(K102)</f>
        <v>0</v>
      </c>
      <c r="L268" s="78"/>
      <c r="M268" s="262"/>
      <c r="N268" s="323"/>
      <c r="O268" s="323"/>
      <c r="IF268" s="23"/>
      <c r="IG268" s="23"/>
    </row>
    <row r="269" spans="1:241" s="19" customFormat="1" ht="18.75" hidden="1" customHeight="1">
      <c r="A269" s="78"/>
      <c r="B269" s="78"/>
      <c r="C269" s="78"/>
      <c r="D269" s="15"/>
      <c r="E269" s="335"/>
      <c r="F269" s="295" t="s">
        <v>159</v>
      </c>
      <c r="G269" s="179">
        <f>SUM(G156)</f>
        <v>0</v>
      </c>
      <c r="H269" s="207">
        <f>SUM(H156)</f>
        <v>0</v>
      </c>
      <c r="I269" s="187">
        <f t="shared" ref="I269:K269" si="36">SUM(I156)</f>
        <v>0</v>
      </c>
      <c r="J269" s="87">
        <f t="shared" si="36"/>
        <v>0</v>
      </c>
      <c r="K269" s="87">
        <f t="shared" si="36"/>
        <v>0</v>
      </c>
      <c r="L269" s="78"/>
      <c r="M269" s="262"/>
      <c r="N269" s="323"/>
      <c r="O269" s="323"/>
      <c r="IF269" s="23"/>
      <c r="IG269" s="23"/>
    </row>
    <row r="270" spans="1:241" s="19" customFormat="1" ht="18.75" hidden="1" customHeight="1">
      <c r="A270" s="78"/>
      <c r="B270" s="78"/>
      <c r="C270" s="78"/>
      <c r="D270" s="78"/>
      <c r="E270" s="334"/>
      <c r="F270" s="296" t="s">
        <v>19</v>
      </c>
      <c r="G270" s="183">
        <f>SUM(G260:G269)</f>
        <v>30341.899999999998</v>
      </c>
      <c r="H270" s="183">
        <f>SUM(H260:H269)</f>
        <v>35415.799999999996</v>
      </c>
      <c r="I270" s="182">
        <f>SUM(I260:I269)</f>
        <v>31459.800000000003</v>
      </c>
      <c r="J270" s="176">
        <f>SUM(J260:J269)</f>
        <v>34361.800000000003</v>
      </c>
      <c r="K270" s="176">
        <f>SUM(K260:K269)</f>
        <v>29512</v>
      </c>
      <c r="L270" s="78"/>
      <c r="M270" s="262"/>
      <c r="N270" s="323"/>
      <c r="O270" s="323"/>
      <c r="IF270" s="23"/>
      <c r="IG270" s="23"/>
    </row>
    <row r="271" spans="1:241" s="37" customFormat="1" ht="16.5" customHeight="1">
      <c r="A271" s="222"/>
      <c r="B271" s="222"/>
      <c r="C271" s="222"/>
      <c r="D271" s="222"/>
      <c r="E271" s="224"/>
      <c r="F271" s="224"/>
      <c r="G271" s="223"/>
      <c r="H271" s="223"/>
      <c r="I271" s="223"/>
      <c r="J271" s="223"/>
      <c r="K271" s="223"/>
      <c r="L271" s="222"/>
      <c r="M271" s="388"/>
      <c r="N271" s="224"/>
      <c r="O271" s="224"/>
      <c r="IF271" s="86"/>
      <c r="IG271" s="86"/>
    </row>
    <row r="272" spans="1:241" customFormat="1" ht="18.75" customHeight="1">
      <c r="A272" s="568" t="s">
        <v>49</v>
      </c>
      <c r="B272" s="568"/>
      <c r="C272" s="568"/>
      <c r="D272" s="568"/>
      <c r="E272" s="568"/>
      <c r="F272" s="568"/>
      <c r="G272" s="568"/>
      <c r="H272" s="568"/>
      <c r="I272" s="568"/>
      <c r="J272" s="568"/>
      <c r="K272" s="568"/>
      <c r="L272" s="78"/>
      <c r="M272" s="262"/>
      <c r="N272" s="323"/>
      <c r="O272" s="323"/>
      <c r="P272" s="78"/>
    </row>
    <row r="273" spans="1:16" customFormat="1">
      <c r="A273" s="15"/>
      <c r="B273" s="15"/>
      <c r="C273" s="15"/>
      <c r="D273" s="15"/>
      <c r="E273" s="336"/>
      <c r="F273" s="15"/>
      <c r="G273" s="15"/>
      <c r="H273" s="15"/>
      <c r="I273" s="15"/>
      <c r="J273" s="167"/>
      <c r="K273" s="226" t="s">
        <v>25</v>
      </c>
      <c r="L273" s="78"/>
      <c r="M273" s="262"/>
      <c r="N273" s="323"/>
      <c r="O273" s="323"/>
      <c r="P273" s="78"/>
    </row>
    <row r="274" spans="1:16" customFormat="1" ht="54" customHeight="1">
      <c r="A274" s="225" t="s">
        <v>299</v>
      </c>
      <c r="B274" s="467" t="s">
        <v>50</v>
      </c>
      <c r="C274" s="467"/>
      <c r="D274" s="467"/>
      <c r="E274" s="467"/>
      <c r="F274" s="467"/>
      <c r="G274" s="5" t="s">
        <v>303</v>
      </c>
      <c r="H274" s="5" t="s">
        <v>288</v>
      </c>
      <c r="I274" s="5" t="s">
        <v>289</v>
      </c>
      <c r="J274" s="5" t="s">
        <v>33</v>
      </c>
      <c r="K274" s="5" t="s">
        <v>37</v>
      </c>
      <c r="L274" s="389"/>
      <c r="M274" s="262"/>
      <c r="N274" s="323"/>
      <c r="O274" s="323"/>
      <c r="P274" s="78"/>
    </row>
    <row r="275" spans="1:16" customFormat="1">
      <c r="A275" s="213" t="s">
        <v>20</v>
      </c>
      <c r="B275" s="553" t="s">
        <v>301</v>
      </c>
      <c r="C275" s="553"/>
      <c r="D275" s="553"/>
      <c r="E275" s="553"/>
      <c r="F275" s="554"/>
      <c r="G275" s="168">
        <f>SUM(G276:G285)</f>
        <v>30341.9</v>
      </c>
      <c r="H275" s="168">
        <f>SUM(H276:H285)</f>
        <v>35415.799999999996</v>
      </c>
      <c r="I275" s="168">
        <f>SUM(I276:I285)</f>
        <v>31459.800000000003</v>
      </c>
      <c r="J275" s="168">
        <f>SUM(J276:J285)</f>
        <v>34361.800000000003</v>
      </c>
      <c r="K275" s="168">
        <f>SUM(K276:K285)</f>
        <v>29512</v>
      </c>
      <c r="L275" s="78"/>
      <c r="M275" s="262"/>
      <c r="N275" s="323"/>
      <c r="O275" s="323"/>
      <c r="P275" s="78"/>
    </row>
    <row r="276" spans="1:16" customFormat="1">
      <c r="A276" s="184" t="s">
        <v>270</v>
      </c>
      <c r="B276" s="449" t="s">
        <v>30</v>
      </c>
      <c r="C276" s="450"/>
      <c r="D276" s="450"/>
      <c r="E276" s="450"/>
      <c r="F276" s="450"/>
      <c r="G276" s="170">
        <f>G260</f>
        <v>6997.5000000000009</v>
      </c>
      <c r="H276" s="170">
        <f t="shared" ref="H276:K276" si="37">H260</f>
        <v>9364.7999999999993</v>
      </c>
      <c r="I276" s="190">
        <f t="shared" si="37"/>
        <v>8964.2999999999993</v>
      </c>
      <c r="J276" s="170">
        <f t="shared" si="37"/>
        <v>23645.100000000002</v>
      </c>
      <c r="K276" s="170">
        <f t="shared" si="37"/>
        <v>23618.1</v>
      </c>
      <c r="L276" s="390"/>
      <c r="M276" s="391"/>
      <c r="N276" s="323"/>
      <c r="O276" s="323"/>
      <c r="P276" s="78"/>
    </row>
    <row r="277" spans="1:16" customFormat="1">
      <c r="A277" s="184" t="s">
        <v>272</v>
      </c>
      <c r="B277" s="449" t="s">
        <v>277</v>
      </c>
      <c r="C277" s="450"/>
      <c r="D277" s="450"/>
      <c r="E277" s="450"/>
      <c r="F277" s="450"/>
      <c r="G277" s="170">
        <f>G261</f>
        <v>1627</v>
      </c>
      <c r="H277" s="170">
        <f t="shared" ref="H277:J277" si="38">H261</f>
        <v>1849.2</v>
      </c>
      <c r="I277" s="190">
        <f t="shared" si="38"/>
        <v>1849.2</v>
      </c>
      <c r="J277" s="170">
        <f t="shared" si="38"/>
        <v>0</v>
      </c>
      <c r="K277" s="170">
        <f>K261</f>
        <v>0</v>
      </c>
      <c r="L277" s="390"/>
      <c r="M277" s="391"/>
      <c r="N277" s="323"/>
      <c r="O277" s="323"/>
      <c r="P277" s="78"/>
    </row>
    <row r="278" spans="1:16" customFormat="1" ht="20.25" customHeight="1">
      <c r="A278" s="184" t="s">
        <v>271</v>
      </c>
      <c r="B278" s="555" t="s">
        <v>278</v>
      </c>
      <c r="C278" s="556"/>
      <c r="D278" s="556"/>
      <c r="E278" s="556"/>
      <c r="F278" s="556"/>
      <c r="G278" s="170"/>
      <c r="H278" s="169"/>
      <c r="I278" s="190"/>
      <c r="J278" s="170"/>
      <c r="K278" s="170"/>
      <c r="L278" s="390"/>
      <c r="M278" s="391"/>
      <c r="N278" s="323"/>
      <c r="O278" s="323"/>
      <c r="P278" s="78"/>
    </row>
    <row r="279" spans="1:16" customFormat="1">
      <c r="A279" s="184" t="s">
        <v>284</v>
      </c>
      <c r="B279" s="579" t="s">
        <v>279</v>
      </c>
      <c r="C279" s="580"/>
      <c r="D279" s="580"/>
      <c r="E279" s="580"/>
      <c r="F279" s="581"/>
      <c r="G279" s="170"/>
      <c r="H279" s="16"/>
      <c r="I279" s="191"/>
      <c r="J279" s="16"/>
      <c r="K279" s="16"/>
      <c r="L279" s="390"/>
      <c r="M279" s="262"/>
      <c r="N279" s="323"/>
      <c r="O279" s="323"/>
      <c r="P279" s="78"/>
    </row>
    <row r="280" spans="1:16" customFormat="1" ht="18" customHeight="1">
      <c r="A280" s="184" t="s">
        <v>285</v>
      </c>
      <c r="B280" s="555" t="s">
        <v>280</v>
      </c>
      <c r="C280" s="556"/>
      <c r="D280" s="556"/>
      <c r="E280" s="556"/>
      <c r="F280" s="556"/>
      <c r="G280" s="203">
        <f>G266</f>
        <v>739.60000000000014</v>
      </c>
      <c r="H280" s="203">
        <f t="shared" ref="H280:K280" si="39">H266</f>
        <v>665.30000000000007</v>
      </c>
      <c r="I280" s="214">
        <f t="shared" si="39"/>
        <v>505.7</v>
      </c>
      <c r="J280" s="203">
        <f t="shared" si="39"/>
        <v>415.20000000000005</v>
      </c>
      <c r="K280" s="203">
        <f t="shared" si="39"/>
        <v>245.9</v>
      </c>
      <c r="L280" s="390"/>
      <c r="M280" s="262"/>
      <c r="N280" s="323"/>
      <c r="O280" s="323"/>
      <c r="P280" s="78"/>
    </row>
    <row r="281" spans="1:16" customFormat="1" ht="21" customHeight="1">
      <c r="A281" s="184" t="s">
        <v>286</v>
      </c>
      <c r="B281" s="572" t="s">
        <v>281</v>
      </c>
      <c r="C281" s="573"/>
      <c r="D281" s="573"/>
      <c r="E281" s="573"/>
      <c r="F281" s="574"/>
      <c r="G281" s="170">
        <f>G263</f>
        <v>2984.4999999999995</v>
      </c>
      <c r="H281" s="170">
        <f t="shared" ref="H281:K281" si="40">H263</f>
        <v>5873.5</v>
      </c>
      <c r="I281" s="190">
        <f t="shared" si="40"/>
        <v>4648.3</v>
      </c>
      <c r="J281" s="170">
        <f t="shared" si="40"/>
        <v>2270</v>
      </c>
      <c r="K281" s="170">
        <f t="shared" si="40"/>
        <v>2285</v>
      </c>
      <c r="L281" s="390"/>
      <c r="M281" s="262"/>
      <c r="N281" s="323"/>
      <c r="O281" s="323"/>
      <c r="P281" s="78"/>
    </row>
    <row r="282" spans="1:16" customFormat="1" ht="21.75" customHeight="1">
      <c r="A282" s="184" t="s">
        <v>275</v>
      </c>
      <c r="B282" s="555" t="s">
        <v>297</v>
      </c>
      <c r="C282" s="556"/>
      <c r="D282" s="556"/>
      <c r="E282" s="556"/>
      <c r="F282" s="556"/>
      <c r="G282" s="170"/>
      <c r="H282" s="16"/>
      <c r="I282" s="190"/>
      <c r="J282" s="16"/>
      <c r="K282" s="16"/>
      <c r="L282" s="390"/>
      <c r="M282" s="262"/>
      <c r="N282" s="323"/>
      <c r="O282" s="323"/>
      <c r="P282" s="78"/>
    </row>
    <row r="283" spans="1:16" customFormat="1" ht="21.75" customHeight="1">
      <c r="A283" s="184" t="s">
        <v>273</v>
      </c>
      <c r="B283" s="555" t="s">
        <v>298</v>
      </c>
      <c r="C283" s="556"/>
      <c r="D283" s="556"/>
      <c r="E283" s="556"/>
      <c r="F283" s="556"/>
      <c r="G283" s="203">
        <f>G267</f>
        <v>12885.8</v>
      </c>
      <c r="H283" s="203">
        <f t="shared" ref="H283:K283" si="41">H267</f>
        <v>11965.9</v>
      </c>
      <c r="I283" s="214">
        <f t="shared" si="41"/>
        <v>9815.2000000000007</v>
      </c>
      <c r="J283" s="203">
        <f t="shared" si="41"/>
        <v>8021.5</v>
      </c>
      <c r="K283" s="203">
        <f t="shared" si="41"/>
        <v>3353</v>
      </c>
      <c r="L283" s="390"/>
      <c r="M283" s="262"/>
      <c r="N283" s="323"/>
      <c r="O283" s="323"/>
      <c r="P283" s="78"/>
    </row>
    <row r="284" spans="1:16" customFormat="1" ht="21" customHeight="1">
      <c r="A284" s="184" t="s">
        <v>274</v>
      </c>
      <c r="B284" s="555" t="s">
        <v>282</v>
      </c>
      <c r="C284" s="556"/>
      <c r="D284" s="556"/>
      <c r="E284" s="556"/>
      <c r="F284" s="556"/>
      <c r="G284" s="170">
        <f>G262</f>
        <v>20</v>
      </c>
      <c r="H284" s="170">
        <f t="shared" ref="H284:K284" si="42">H262</f>
        <v>20</v>
      </c>
      <c r="I284" s="190">
        <f t="shared" si="42"/>
        <v>20</v>
      </c>
      <c r="J284" s="170">
        <f t="shared" si="42"/>
        <v>10</v>
      </c>
      <c r="K284" s="170">
        <f t="shared" si="42"/>
        <v>10</v>
      </c>
      <c r="L284" s="390"/>
      <c r="M284" s="262"/>
      <c r="N284" s="323"/>
      <c r="O284" s="323"/>
      <c r="P284" s="78"/>
    </row>
    <row r="285" spans="1:16" customFormat="1" ht="31.5" customHeight="1">
      <c r="A285" s="184" t="s">
        <v>26</v>
      </c>
      <c r="B285" s="555" t="s">
        <v>300</v>
      </c>
      <c r="C285" s="556"/>
      <c r="D285" s="556"/>
      <c r="E285" s="556"/>
      <c r="F285" s="556"/>
      <c r="G285" s="170">
        <f>G264+G265+G268</f>
        <v>5087.5</v>
      </c>
      <c r="H285" s="170">
        <f t="shared" ref="H285:K285" si="43">H264+H265+H268</f>
        <v>5677.1</v>
      </c>
      <c r="I285" s="190">
        <f t="shared" si="43"/>
        <v>5657.1</v>
      </c>
      <c r="J285" s="170">
        <f t="shared" si="43"/>
        <v>0</v>
      </c>
      <c r="K285" s="170">
        <f t="shared" si="43"/>
        <v>0</v>
      </c>
      <c r="L285" s="390"/>
      <c r="M285" s="262"/>
      <c r="N285" s="323"/>
      <c r="O285" s="323"/>
      <c r="P285" s="78"/>
    </row>
    <row r="286" spans="1:16" customFormat="1" ht="22.5" customHeight="1">
      <c r="A286" s="213" t="s">
        <v>21</v>
      </c>
      <c r="B286" s="553" t="s">
        <v>302</v>
      </c>
      <c r="C286" s="450"/>
      <c r="D286" s="450"/>
      <c r="E286" s="450"/>
      <c r="F286" s="450"/>
      <c r="G286" s="171">
        <f>SUM(G287:G289)</f>
        <v>0</v>
      </c>
      <c r="H286" s="171">
        <f>SUM(H287:H289)</f>
        <v>0</v>
      </c>
      <c r="I286" s="171">
        <f>SUM(I287:I289)</f>
        <v>0</v>
      </c>
      <c r="J286" s="171">
        <f>SUM(J287:J289)</f>
        <v>0</v>
      </c>
      <c r="K286" s="168">
        <f>SUM(K287:K289)</f>
        <v>0</v>
      </c>
      <c r="L286" s="390"/>
      <c r="M286" s="262"/>
      <c r="N286" s="323"/>
      <c r="O286" s="323"/>
      <c r="P286" s="78"/>
    </row>
    <row r="287" spans="1:16" customFormat="1" ht="24" customHeight="1">
      <c r="A287" s="184" t="s">
        <v>287</v>
      </c>
      <c r="B287" s="449" t="s">
        <v>305</v>
      </c>
      <c r="C287" s="450"/>
      <c r="D287" s="450"/>
      <c r="E287" s="450"/>
      <c r="F287" s="450"/>
      <c r="G287" s="202"/>
      <c r="H287" s="172"/>
      <c r="I287" s="7"/>
      <c r="J287" s="13"/>
      <c r="K287" s="13"/>
      <c r="L287" s="390"/>
      <c r="M287" s="15"/>
      <c r="N287" s="15"/>
      <c r="O287" s="15"/>
    </row>
    <row r="288" spans="1:16" customFormat="1" ht="21.75" customHeight="1">
      <c r="A288" s="8" t="s">
        <v>304</v>
      </c>
      <c r="B288" s="555" t="s">
        <v>283</v>
      </c>
      <c r="C288" s="556"/>
      <c r="D288" s="556"/>
      <c r="E288" s="556"/>
      <c r="F288" s="556"/>
      <c r="G288" s="202"/>
      <c r="H288" s="172"/>
      <c r="I288" s="7"/>
      <c r="J288" s="13"/>
      <c r="K288" s="13"/>
      <c r="L288" s="390"/>
      <c r="M288" s="15"/>
      <c r="N288" s="15"/>
      <c r="O288" s="15"/>
    </row>
    <row r="289" spans="1:241" customFormat="1" ht="23.25" customHeight="1">
      <c r="A289" s="8" t="s">
        <v>276</v>
      </c>
      <c r="B289" s="449" t="s">
        <v>306</v>
      </c>
      <c r="C289" s="450"/>
      <c r="D289" s="450"/>
      <c r="E289" s="450"/>
      <c r="F289" s="450"/>
      <c r="G289" s="202"/>
      <c r="H289" s="9"/>
      <c r="I289" s="6"/>
      <c r="J289" s="9"/>
      <c r="K289" s="9"/>
      <c r="L289" s="390"/>
      <c r="M289" s="15"/>
      <c r="N289" s="15"/>
      <c r="O289" s="15"/>
    </row>
    <row r="290" spans="1:241" customFormat="1" ht="21.75" customHeight="1">
      <c r="A290" s="550" t="s">
        <v>331</v>
      </c>
      <c r="B290" s="551"/>
      <c r="C290" s="551"/>
      <c r="D290" s="551"/>
      <c r="E290" s="551"/>
      <c r="F290" s="552"/>
      <c r="G290" s="173">
        <f>SUM(G275+G286)</f>
        <v>30341.9</v>
      </c>
      <c r="H290" s="173">
        <f>SUM(H275+H286)</f>
        <v>35415.799999999996</v>
      </c>
      <c r="I290" s="173">
        <f>SUM(I275+I286)</f>
        <v>31459.800000000003</v>
      </c>
      <c r="J290" s="173">
        <f>SUM(J275+J286)</f>
        <v>34361.800000000003</v>
      </c>
      <c r="K290" s="173">
        <f>SUM(K275+K286)</f>
        <v>29512</v>
      </c>
      <c r="L290" s="390"/>
      <c r="M290" s="262"/>
      <c r="N290" s="323"/>
      <c r="O290" s="323"/>
      <c r="P290" s="78"/>
    </row>
    <row r="291" spans="1:241" s="19" customFormat="1">
      <c r="A291" s="20"/>
      <c r="B291" s="20"/>
      <c r="C291" s="20"/>
      <c r="D291" s="20"/>
      <c r="E291" s="22"/>
      <c r="F291" s="264"/>
      <c r="G291" s="174"/>
      <c r="H291" s="174"/>
      <c r="I291" s="174"/>
      <c r="J291" s="174"/>
      <c r="K291" s="174"/>
      <c r="L291" s="78"/>
      <c r="M291" s="262"/>
      <c r="N291" s="323"/>
      <c r="O291" s="323"/>
      <c r="P291" s="78"/>
      <c r="IF291" s="23"/>
      <c r="IG291" s="23"/>
    </row>
    <row r="292" spans="1:241">
      <c r="G292" s="174"/>
      <c r="H292" s="174"/>
      <c r="I292" s="174"/>
      <c r="J292" s="174"/>
      <c r="K292" s="174"/>
    </row>
    <row r="293" spans="1:241">
      <c r="I293" s="174"/>
    </row>
    <row r="294" spans="1:241" s="19" customFormat="1">
      <c r="A294" s="20"/>
      <c r="B294" s="20"/>
      <c r="C294" s="20"/>
      <c r="D294" s="20"/>
      <c r="E294" s="22"/>
      <c r="F294" s="264"/>
      <c r="G294" s="21"/>
      <c r="H294" s="21"/>
      <c r="I294" s="261"/>
      <c r="J294" s="22"/>
      <c r="K294" s="21"/>
      <c r="L294" s="392"/>
      <c r="M294" s="264"/>
      <c r="N294" s="311"/>
      <c r="O294" s="311"/>
      <c r="IF294" s="23"/>
      <c r="IG294" s="23"/>
    </row>
    <row r="295" spans="1:241" s="19" customFormat="1">
      <c r="A295" s="20"/>
      <c r="B295" s="20"/>
      <c r="C295" s="20"/>
      <c r="D295" s="20"/>
      <c r="E295" s="22"/>
      <c r="F295" s="264"/>
      <c r="G295" s="174"/>
      <c r="H295" s="174"/>
      <c r="I295" s="174"/>
      <c r="J295" s="174"/>
      <c r="K295" s="21"/>
      <c r="L295" s="392"/>
      <c r="M295" s="264"/>
      <c r="N295" s="311"/>
      <c r="O295" s="311"/>
      <c r="IF295" s="23"/>
      <c r="IG295" s="23"/>
    </row>
  </sheetData>
  <sheetProtection selectLockedCells="1" selectUnlockedCells="1"/>
  <mergeCells count="395">
    <mergeCell ref="B79:B83"/>
    <mergeCell ref="C79:C83"/>
    <mergeCell ref="D79:D83"/>
    <mergeCell ref="E79:E80"/>
    <mergeCell ref="L79:L80"/>
    <mergeCell ref="M79:M80"/>
    <mergeCell ref="N79:N80"/>
    <mergeCell ref="O79:O80"/>
    <mergeCell ref="N122:N124"/>
    <mergeCell ref="O122:O124"/>
    <mergeCell ref="C89:O89"/>
    <mergeCell ref="O110:O111"/>
    <mergeCell ref="C88:F88"/>
    <mergeCell ref="L88:O88"/>
    <mergeCell ref="M81:M82"/>
    <mergeCell ref="N81:N82"/>
    <mergeCell ref="L2:M2"/>
    <mergeCell ref="L4:M4"/>
    <mergeCell ref="B146:O146"/>
    <mergeCell ref="L99:L100"/>
    <mergeCell ref="M99:M100"/>
    <mergeCell ref="N99:N100"/>
    <mergeCell ref="O99:O100"/>
    <mergeCell ref="L7:O7"/>
    <mergeCell ref="L8:O8"/>
    <mergeCell ref="L10:O10"/>
    <mergeCell ref="L11:O11"/>
    <mergeCell ref="I16:I18"/>
    <mergeCell ref="J16:J18"/>
    <mergeCell ref="K16:K18"/>
    <mergeCell ref="L16:O16"/>
    <mergeCell ref="M23:M25"/>
    <mergeCell ref="N23:N25"/>
    <mergeCell ref="O23:O25"/>
    <mergeCell ref="E71:E73"/>
    <mergeCell ref="L71:L72"/>
    <mergeCell ref="M71:M72"/>
    <mergeCell ref="N71:N72"/>
    <mergeCell ref="C74:F74"/>
    <mergeCell ref="L74:O74"/>
    <mergeCell ref="A23:A27"/>
    <mergeCell ref="B23:B27"/>
    <mergeCell ref="C23:C27"/>
    <mergeCell ref="D23:D27"/>
    <mergeCell ref="E23:E27"/>
    <mergeCell ref="L23:L25"/>
    <mergeCell ref="L17:L18"/>
    <mergeCell ref="M17:O17"/>
    <mergeCell ref="A13:O13"/>
    <mergeCell ref="A14:O14"/>
    <mergeCell ref="A16:A18"/>
    <mergeCell ref="B16:B18"/>
    <mergeCell ref="C16:C18"/>
    <mergeCell ref="D16:D18"/>
    <mergeCell ref="E16:E18"/>
    <mergeCell ref="F16:F18"/>
    <mergeCell ref="G16:G18"/>
    <mergeCell ref="H16:H18"/>
    <mergeCell ref="N15:O15"/>
    <mergeCell ref="A19:O19"/>
    <mergeCell ref="A20:O20"/>
    <mergeCell ref="B21:O21"/>
    <mergeCell ref="C22:O22"/>
    <mergeCell ref="L27:O27"/>
    <mergeCell ref="A71:A73"/>
    <mergeCell ref="B71:B73"/>
    <mergeCell ref="C71:C73"/>
    <mergeCell ref="D71:D73"/>
    <mergeCell ref="C50:C51"/>
    <mergeCell ref="D50:D51"/>
    <mergeCell ref="C56:C57"/>
    <mergeCell ref="D56:D57"/>
    <mergeCell ref="C58:C60"/>
    <mergeCell ref="D58:D60"/>
    <mergeCell ref="C61:C62"/>
    <mergeCell ref="D61:D62"/>
    <mergeCell ref="D63:D64"/>
    <mergeCell ref="C69:C70"/>
    <mergeCell ref="D69:D70"/>
    <mergeCell ref="A84:A87"/>
    <mergeCell ref="B84:B87"/>
    <mergeCell ref="C84:C87"/>
    <mergeCell ref="D84:D87"/>
    <mergeCell ref="E84:E87"/>
    <mergeCell ref="L84:L86"/>
    <mergeCell ref="I76:I77"/>
    <mergeCell ref="J76:J77"/>
    <mergeCell ref="K76:K77"/>
    <mergeCell ref="L78:O78"/>
    <mergeCell ref="E81:E83"/>
    <mergeCell ref="L81:L82"/>
    <mergeCell ref="M84:M86"/>
    <mergeCell ref="N84:N86"/>
    <mergeCell ref="O84:O86"/>
    <mergeCell ref="A79:A83"/>
    <mergeCell ref="A76:A78"/>
    <mergeCell ref="B76:B78"/>
    <mergeCell ref="C76:C78"/>
    <mergeCell ref="D76:D78"/>
    <mergeCell ref="E76:E78"/>
    <mergeCell ref="F76:F77"/>
    <mergeCell ref="G76:G77"/>
    <mergeCell ref="L87:O87"/>
    <mergeCell ref="A90:A93"/>
    <mergeCell ref="B90:B93"/>
    <mergeCell ref="C90:C93"/>
    <mergeCell ref="D90:D93"/>
    <mergeCell ref="E90:E93"/>
    <mergeCell ref="L90:L92"/>
    <mergeCell ref="M90:M92"/>
    <mergeCell ref="N90:N92"/>
    <mergeCell ref="O90:O92"/>
    <mergeCell ref="L93:O93"/>
    <mergeCell ref="A99:A104"/>
    <mergeCell ref="B99:B104"/>
    <mergeCell ref="C99:C104"/>
    <mergeCell ref="D99:D104"/>
    <mergeCell ref="E99:E104"/>
    <mergeCell ref="L104:O104"/>
    <mergeCell ref="A94:A96"/>
    <mergeCell ref="B94:B96"/>
    <mergeCell ref="C94:C96"/>
    <mergeCell ref="D94:D96"/>
    <mergeCell ref="E94:E96"/>
    <mergeCell ref="L94:L95"/>
    <mergeCell ref="M94:M95"/>
    <mergeCell ref="N94:N95"/>
    <mergeCell ref="O94:O95"/>
    <mergeCell ref="C97:F97"/>
    <mergeCell ref="L97:O97"/>
    <mergeCell ref="C98:O98"/>
    <mergeCell ref="L96:O96"/>
    <mergeCell ref="A105:A107"/>
    <mergeCell ref="B105:B107"/>
    <mergeCell ref="C105:C107"/>
    <mergeCell ref="D105:D107"/>
    <mergeCell ref="E105:E107"/>
    <mergeCell ref="F105:F106"/>
    <mergeCell ref="G105:G106"/>
    <mergeCell ref="I105:I106"/>
    <mergeCell ref="N108:N109"/>
    <mergeCell ref="A108:A112"/>
    <mergeCell ref="B108:B112"/>
    <mergeCell ref="C108:C112"/>
    <mergeCell ref="D108:D112"/>
    <mergeCell ref="E108:E112"/>
    <mergeCell ref="L110:L111"/>
    <mergeCell ref="M110:M111"/>
    <mergeCell ref="N110:N111"/>
    <mergeCell ref="J105:J106"/>
    <mergeCell ref="K105:K106"/>
    <mergeCell ref="L107:O107"/>
    <mergeCell ref="L108:L109"/>
    <mergeCell ref="M108:M109"/>
    <mergeCell ref="L112:O112"/>
    <mergeCell ref="O108:O109"/>
    <mergeCell ref="A113:A116"/>
    <mergeCell ref="B113:B116"/>
    <mergeCell ref="C113:C116"/>
    <mergeCell ref="D113:D116"/>
    <mergeCell ref="E113:E116"/>
    <mergeCell ref="L114:L115"/>
    <mergeCell ref="M114:M115"/>
    <mergeCell ref="N114:N115"/>
    <mergeCell ref="O114:O115"/>
    <mergeCell ref="L116:O116"/>
    <mergeCell ref="A117:A121"/>
    <mergeCell ref="B117:B121"/>
    <mergeCell ref="C117:C121"/>
    <mergeCell ref="D117:D121"/>
    <mergeCell ref="E117:E121"/>
    <mergeCell ref="L117:L120"/>
    <mergeCell ref="N117:N120"/>
    <mergeCell ref="O117:O120"/>
    <mergeCell ref="L121:O121"/>
    <mergeCell ref="A126:A130"/>
    <mergeCell ref="B126:B130"/>
    <mergeCell ref="C126:C130"/>
    <mergeCell ref="D126:D130"/>
    <mergeCell ref="E126:E130"/>
    <mergeCell ref="L126:L129"/>
    <mergeCell ref="A122:A125"/>
    <mergeCell ref="B122:B125"/>
    <mergeCell ref="C122:C125"/>
    <mergeCell ref="D122:D125"/>
    <mergeCell ref="E122:E125"/>
    <mergeCell ref="L122:L124"/>
    <mergeCell ref="L130:O130"/>
    <mergeCell ref="M122:M124"/>
    <mergeCell ref="L125:O125"/>
    <mergeCell ref="M126:M129"/>
    <mergeCell ref="N126:N129"/>
    <mergeCell ref="O126:O129"/>
    <mergeCell ref="A131:A134"/>
    <mergeCell ref="B131:B134"/>
    <mergeCell ref="C131:C134"/>
    <mergeCell ref="D131:D134"/>
    <mergeCell ref="E131:E134"/>
    <mergeCell ref="L131:L133"/>
    <mergeCell ref="M131:M133"/>
    <mergeCell ref="N131:N133"/>
    <mergeCell ref="O131:O133"/>
    <mergeCell ref="L134:O134"/>
    <mergeCell ref="A135:A140"/>
    <mergeCell ref="B135:B140"/>
    <mergeCell ref="C135:C140"/>
    <mergeCell ref="D135:D140"/>
    <mergeCell ref="E135:E140"/>
    <mergeCell ref="L135:L139"/>
    <mergeCell ref="M135:M139"/>
    <mergeCell ref="N135:N139"/>
    <mergeCell ref="O135:O139"/>
    <mergeCell ref="L140:O140"/>
    <mergeCell ref="A141:A142"/>
    <mergeCell ref="B141:B142"/>
    <mergeCell ref="C141:C142"/>
    <mergeCell ref="D141:D142"/>
    <mergeCell ref="E141:E142"/>
    <mergeCell ref="L142:O142"/>
    <mergeCell ref="C143:F143"/>
    <mergeCell ref="L143:O143"/>
    <mergeCell ref="B144:F144"/>
    <mergeCell ref="L144:O144"/>
    <mergeCell ref="B181:B183"/>
    <mergeCell ref="C166:C167"/>
    <mergeCell ref="D166:D167"/>
    <mergeCell ref="L227:L237"/>
    <mergeCell ref="L198:O198"/>
    <mergeCell ref="L200:L202"/>
    <mergeCell ref="A177:A180"/>
    <mergeCell ref="A181:A183"/>
    <mergeCell ref="A148:A153"/>
    <mergeCell ref="B148:B153"/>
    <mergeCell ref="C148:C153"/>
    <mergeCell ref="D148:D153"/>
    <mergeCell ref="E148:E153"/>
    <mergeCell ref="L153:O153"/>
    <mergeCell ref="L148:L151"/>
    <mergeCell ref="M148:M152"/>
    <mergeCell ref="N148:N152"/>
    <mergeCell ref="O148:O152"/>
    <mergeCell ref="F149:F150"/>
    <mergeCell ref="G149:G150"/>
    <mergeCell ref="I149:I150"/>
    <mergeCell ref="J149:J150"/>
    <mergeCell ref="K149:K150"/>
    <mergeCell ref="H149:H150"/>
    <mergeCell ref="A290:F290"/>
    <mergeCell ref="B275:F275"/>
    <mergeCell ref="B284:F284"/>
    <mergeCell ref="B285:F285"/>
    <mergeCell ref="B286:F286"/>
    <mergeCell ref="B287:F287"/>
    <mergeCell ref="B288:F288"/>
    <mergeCell ref="B289:F289"/>
    <mergeCell ref="B200:B203"/>
    <mergeCell ref="C200:C203"/>
    <mergeCell ref="D200:D203"/>
    <mergeCell ref="E200:E203"/>
    <mergeCell ref="A272:K272"/>
    <mergeCell ref="C257:F257"/>
    <mergeCell ref="B277:F277"/>
    <mergeCell ref="B278:F278"/>
    <mergeCell ref="B280:F280"/>
    <mergeCell ref="B281:F281"/>
    <mergeCell ref="B282:F282"/>
    <mergeCell ref="B283:F283"/>
    <mergeCell ref="A259:F259"/>
    <mergeCell ref="B258:F258"/>
    <mergeCell ref="B279:F279"/>
    <mergeCell ref="A200:A203"/>
    <mergeCell ref="A164:A165"/>
    <mergeCell ref="B164:B165"/>
    <mergeCell ref="C164:C165"/>
    <mergeCell ref="D164:D165"/>
    <mergeCell ref="E164:E165"/>
    <mergeCell ref="L165:O165"/>
    <mergeCell ref="A154:A157"/>
    <mergeCell ref="B154:B157"/>
    <mergeCell ref="C154:C157"/>
    <mergeCell ref="D154:D157"/>
    <mergeCell ref="E154:E157"/>
    <mergeCell ref="C162:C163"/>
    <mergeCell ref="D162:D163"/>
    <mergeCell ref="E162:E163"/>
    <mergeCell ref="L163:O163"/>
    <mergeCell ref="M154:M156"/>
    <mergeCell ref="N154:N156"/>
    <mergeCell ref="O154:O156"/>
    <mergeCell ref="L157:O157"/>
    <mergeCell ref="A158:A161"/>
    <mergeCell ref="B158:B161"/>
    <mergeCell ref="L154:L156"/>
    <mergeCell ref="A162:A163"/>
    <mergeCell ref="B162:B163"/>
    <mergeCell ref="A194:A197"/>
    <mergeCell ref="B194:B197"/>
    <mergeCell ref="C194:C197"/>
    <mergeCell ref="D194:D197"/>
    <mergeCell ref="A190:A193"/>
    <mergeCell ref="B190:B193"/>
    <mergeCell ref="C190:C193"/>
    <mergeCell ref="B184:B189"/>
    <mergeCell ref="A184:A189"/>
    <mergeCell ref="B177:B180"/>
    <mergeCell ref="B166:B167"/>
    <mergeCell ref="M173:M175"/>
    <mergeCell ref="N173:N175"/>
    <mergeCell ref="M177:M179"/>
    <mergeCell ref="C168:C172"/>
    <mergeCell ref="D168:D172"/>
    <mergeCell ref="E168:E172"/>
    <mergeCell ref="A173:A176"/>
    <mergeCell ref="B173:B176"/>
    <mergeCell ref="C173:C176"/>
    <mergeCell ref="D173:D176"/>
    <mergeCell ref="E173:E176"/>
    <mergeCell ref="L173:L175"/>
    <mergeCell ref="M168:M171"/>
    <mergeCell ref="N168:N171"/>
    <mergeCell ref="E166:E167"/>
    <mergeCell ref="L167:O167"/>
    <mergeCell ref="A166:A167"/>
    <mergeCell ref="A168:A172"/>
    <mergeCell ref="B168:B172"/>
    <mergeCell ref="B276:F276"/>
    <mergeCell ref="L193:O193"/>
    <mergeCell ref="N184:N188"/>
    <mergeCell ref="O184:O188"/>
    <mergeCell ref="L189:O189"/>
    <mergeCell ref="L259:O259"/>
    <mergeCell ref="L239:L246"/>
    <mergeCell ref="L247:L248"/>
    <mergeCell ref="L249:L255"/>
    <mergeCell ref="C184:C189"/>
    <mergeCell ref="B274:F274"/>
    <mergeCell ref="L257:O257"/>
    <mergeCell ref="L258:O258"/>
    <mergeCell ref="L204:L221"/>
    <mergeCell ref="L222:L226"/>
    <mergeCell ref="L197:O197"/>
    <mergeCell ref="O200:O202"/>
    <mergeCell ref="E194:E197"/>
    <mergeCell ref="D184:D189"/>
    <mergeCell ref="D190:D193"/>
    <mergeCell ref="E190:E193"/>
    <mergeCell ref="L195:L196"/>
    <mergeCell ref="L184:L188"/>
    <mergeCell ref="M184:M188"/>
    <mergeCell ref="E184:E189"/>
    <mergeCell ref="O71:O72"/>
    <mergeCell ref="C158:C161"/>
    <mergeCell ref="D158:D161"/>
    <mergeCell ref="E159:E161"/>
    <mergeCell ref="L161:O161"/>
    <mergeCell ref="L73:O73"/>
    <mergeCell ref="C75:O75"/>
    <mergeCell ref="O81:O82"/>
    <mergeCell ref="L83:O83"/>
    <mergeCell ref="H76:H77"/>
    <mergeCell ref="C177:C180"/>
    <mergeCell ref="D177:D180"/>
    <mergeCell ref="L168:L171"/>
    <mergeCell ref="L176:O176"/>
    <mergeCell ref="E177:E180"/>
    <mergeCell ref="N177:N179"/>
    <mergeCell ref="L177:L179"/>
    <mergeCell ref="O177:O179"/>
    <mergeCell ref="L180:O180"/>
    <mergeCell ref="O168:O171"/>
    <mergeCell ref="L172:O172"/>
    <mergeCell ref="C147:O147"/>
    <mergeCell ref="C181:C183"/>
    <mergeCell ref="D181:D183"/>
    <mergeCell ref="E181:E183"/>
    <mergeCell ref="L181:L182"/>
    <mergeCell ref="M181:M182"/>
    <mergeCell ref="N181:N182"/>
    <mergeCell ref="O181:O182"/>
    <mergeCell ref="L183:O183"/>
    <mergeCell ref="C43:C44"/>
    <mergeCell ref="D43:D44"/>
    <mergeCell ref="L5:O5"/>
    <mergeCell ref="P95:Q95"/>
    <mergeCell ref="P196:Q196"/>
    <mergeCell ref="P170:Q170"/>
    <mergeCell ref="P26:Q26"/>
    <mergeCell ref="P152:Q152"/>
    <mergeCell ref="M200:M202"/>
    <mergeCell ref="N200:N202"/>
    <mergeCell ref="L203:O203"/>
    <mergeCell ref="L190:L192"/>
    <mergeCell ref="M190:M192"/>
    <mergeCell ref="N190:N192"/>
    <mergeCell ref="O190:O192"/>
  </mergeCells>
  <pageMargins left="0.78740157480314965" right="0.19685039370078741" top="0.59055118110236227" bottom="0.19685039370078741" header="0.31496062992125984" footer="0.31496062992125984"/>
  <pageSetup paperSize="9" scale="76" firstPageNumber="67" fitToHeight="0" orientation="landscape" useFirstPageNumber="1" r:id="rId1"/>
  <headerFooter scaleWithDoc="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5"/>
  <sheetViews>
    <sheetView workbookViewId="0">
      <selection activeCell="D35" sqref="D35"/>
    </sheetView>
  </sheetViews>
  <sheetFormatPr defaultRowHeight="12.75"/>
  <cols>
    <col min="1" max="1" width="28.7109375" customWidth="1"/>
    <col min="3" max="3" width="61.28515625" customWidth="1"/>
  </cols>
  <sheetData>
    <row r="2" spans="1:8" s="18" customFormat="1" ht="15.75">
      <c r="A2" s="792" t="s">
        <v>22</v>
      </c>
      <c r="B2" s="792"/>
      <c r="C2" s="792"/>
      <c r="D2" s="17"/>
    </row>
    <row r="3" spans="1:8" s="18" customFormat="1" ht="15.75">
      <c r="A3" s="317" t="s">
        <v>23</v>
      </c>
      <c r="B3" s="793" t="s">
        <v>50</v>
      </c>
      <c r="C3" s="794"/>
      <c r="H3" s="17"/>
    </row>
    <row r="4" spans="1:8" s="18" customFormat="1" ht="15.75">
      <c r="A4" s="308" t="s">
        <v>17</v>
      </c>
      <c r="B4" s="788" t="s">
        <v>51</v>
      </c>
      <c r="C4" s="789"/>
    </row>
    <row r="5" spans="1:8" s="18" customFormat="1" ht="15.75">
      <c r="A5" s="308" t="s">
        <v>11</v>
      </c>
      <c r="B5" s="788" t="s">
        <v>265</v>
      </c>
      <c r="C5" s="789"/>
    </row>
    <row r="6" spans="1:8" s="18" customFormat="1" ht="15.75">
      <c r="A6" s="308" t="s">
        <v>35</v>
      </c>
      <c r="B6" s="788" t="s">
        <v>52</v>
      </c>
      <c r="C6" s="789"/>
    </row>
    <row r="7" spans="1:8" s="18" customFormat="1" ht="15.75">
      <c r="A7" s="308" t="s">
        <v>28</v>
      </c>
      <c r="B7" s="788" t="s">
        <v>29</v>
      </c>
      <c r="C7" s="789"/>
    </row>
    <row r="8" spans="1:8" s="18" customFormat="1" ht="15.75">
      <c r="A8" s="308" t="s">
        <v>53</v>
      </c>
      <c r="B8" s="788" t="s">
        <v>54</v>
      </c>
      <c r="C8" s="789"/>
    </row>
    <row r="9" spans="1:8" s="18" customFormat="1" ht="15.75">
      <c r="A9" s="308" t="s">
        <v>215</v>
      </c>
      <c r="B9" s="788" t="s">
        <v>256</v>
      </c>
      <c r="C9" s="789"/>
    </row>
    <row r="10" spans="1:8" s="18" customFormat="1" ht="15.75">
      <c r="A10" s="298">
        <v>22</v>
      </c>
      <c r="B10" s="788" t="s">
        <v>68</v>
      </c>
      <c r="C10" s="789"/>
      <c r="D10" s="175"/>
    </row>
    <row r="11" spans="1:8" s="18" customFormat="1" ht="15.75">
      <c r="A11" s="309">
        <v>144127993</v>
      </c>
      <c r="B11" s="790" t="s">
        <v>257</v>
      </c>
      <c r="C11" s="791"/>
    </row>
    <row r="12" spans="1:8" s="18" customFormat="1" ht="15.75" customHeight="1"/>
    <row r="13" spans="1:8" s="18" customFormat="1" ht="15.75" customHeight="1">
      <c r="A13" s="787" t="s">
        <v>353</v>
      </c>
      <c r="B13" s="787"/>
      <c r="C13" s="787"/>
    </row>
    <row r="14" spans="1:8">
      <c r="A14" s="787"/>
      <c r="B14" s="787"/>
      <c r="C14" s="787"/>
    </row>
    <row r="15" spans="1:8">
      <c r="B15" s="3"/>
      <c r="C15" s="3"/>
    </row>
  </sheetData>
  <mergeCells count="11">
    <mergeCell ref="A13:C14"/>
    <mergeCell ref="B9:C9"/>
    <mergeCell ref="B10:C10"/>
    <mergeCell ref="B11:C11"/>
    <mergeCell ref="A2:C2"/>
    <mergeCell ref="B3:C3"/>
    <mergeCell ref="B4:C4"/>
    <mergeCell ref="B6:C6"/>
    <mergeCell ref="B7:C7"/>
    <mergeCell ref="B8:C8"/>
    <mergeCell ref="B5:C5"/>
  </mergeCells>
  <pageMargins left="0.70866141732283472" right="0.70866141732283472" top="0.74803149606299213" bottom="0.74803149606299213" header="0.31496062992125984" footer="0.31496062992125984"/>
  <pageSetup paperSize="9" firstPageNumber="74" orientation="landscape"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TotalTime>35999</TotalTime>
  <Application>Microsoft Excel</Application>
  <DocSecurity>0</DocSecurity>
  <ScaleCrop>false</ScaleCrop>
  <HeadingPairs>
    <vt:vector size="2" baseType="variant">
      <vt:variant>
        <vt:lpstr>Darbalapiai</vt:lpstr>
      </vt:variant>
      <vt:variant>
        <vt:i4>3</vt:i4>
      </vt:variant>
    </vt:vector>
  </HeadingPairs>
  <TitlesOfParts>
    <vt:vector size="3" baseType="lpstr">
      <vt:lpstr>Lapas1</vt:lpstr>
      <vt:lpstr>04_programa</vt:lpstr>
      <vt:lpstr>vykdytoju_kodai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Rasa Macienė</dc:creator>
  <cp:lastModifiedBy>Rasa Macienė</cp:lastModifiedBy>
  <cp:revision>74</cp:revision>
  <cp:lastPrinted>2019-11-25T08:10:24Z</cp:lastPrinted>
  <dcterms:created xsi:type="dcterms:W3CDTF">2013-01-18T06:31:20Z</dcterms:created>
  <dcterms:modified xsi:type="dcterms:W3CDTF">2020-01-06T11:50:10Z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lexID">
    <vt:lpwstr>F55A9719-E2B7-4EF2-B153-9A82113482CA</vt:lpwstr>
  </property>
</Properties>
</file>