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9_2021_12_12_T-431\"/>
    </mc:Choice>
  </mc:AlternateContent>
  <bookViews>
    <workbookView xWindow="0" yWindow="0" windowWidth="28800" windowHeight="12135" tabRatio="264"/>
  </bookViews>
  <sheets>
    <sheet name="1c_1c1_forma" sheetId="4" r:id="rId1"/>
    <sheet name="vykdytoju kodai" sheetId="5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8" i="4" l="1"/>
  <c r="J99" i="4"/>
  <c r="J122" i="4" s="1"/>
  <c r="H106" i="4"/>
  <c r="H120" i="4" s="1"/>
  <c r="H105" i="4"/>
  <c r="H104" i="4"/>
  <c r="H103" i="4"/>
  <c r="H119" i="4" s="1"/>
  <c r="H102" i="4"/>
  <c r="H101" i="4"/>
  <c r="H100" i="4"/>
  <c r="H121" i="4" s="1"/>
  <c r="H99" i="4"/>
  <c r="H122" i="4" s="1"/>
  <c r="H98" i="4"/>
  <c r="H124" i="4"/>
  <c r="H123" i="4" s="1"/>
  <c r="H93" i="4"/>
  <c r="H89" i="4"/>
  <c r="H79" i="4"/>
  <c r="H80" i="4" s="1"/>
  <c r="H63" i="4"/>
  <c r="H59" i="4"/>
  <c r="H48" i="4"/>
  <c r="H45" i="4"/>
  <c r="H35" i="4"/>
  <c r="H30" i="4"/>
  <c r="H28" i="4"/>
  <c r="H26" i="4"/>
  <c r="H23" i="4"/>
  <c r="H94" i="4" l="1"/>
  <c r="H95" i="4" s="1"/>
  <c r="H73" i="4"/>
  <c r="H81" i="4" s="1"/>
  <c r="H107" i="4"/>
  <c r="H112" i="4"/>
  <c r="H127" i="4" s="1"/>
  <c r="H36" i="4"/>
  <c r="H49" i="4"/>
  <c r="H50" i="4" l="1"/>
  <c r="H96" i="4" s="1"/>
  <c r="I106" i="4"/>
  <c r="I120" i="4" s="1"/>
  <c r="J106" i="4"/>
  <c r="J120" i="4" s="1"/>
  <c r="K106" i="4"/>
  <c r="K120" i="4" s="1"/>
  <c r="G106" i="4"/>
  <c r="G120" i="4" s="1"/>
  <c r="I99" i="4"/>
  <c r="I122" i="4" s="1"/>
  <c r="K99" i="4"/>
  <c r="K122" i="4" s="1"/>
  <c r="G99" i="4"/>
  <c r="G122" i="4" s="1"/>
  <c r="I104" i="4" l="1"/>
  <c r="J104" i="4"/>
  <c r="K104" i="4"/>
  <c r="G104" i="4"/>
  <c r="I98" i="4"/>
  <c r="I113" i="4" s="1"/>
  <c r="K98" i="4"/>
  <c r="G98" i="4"/>
  <c r="G113" i="4" s="1"/>
  <c r="G93" i="4" l="1"/>
  <c r="G89" i="4"/>
  <c r="G79" i="4"/>
  <c r="G80" i="4" s="1"/>
  <c r="G72" i="4"/>
  <c r="G69" i="4"/>
  <c r="G66" i="4"/>
  <c r="G63" i="4"/>
  <c r="G59" i="4"/>
  <c r="G48" i="4"/>
  <c r="G45" i="4"/>
  <c r="G35" i="4"/>
  <c r="G30" i="4"/>
  <c r="G28" i="4"/>
  <c r="G26" i="4"/>
  <c r="G23" i="4"/>
  <c r="G36" i="4" l="1"/>
  <c r="G49" i="4"/>
  <c r="G73" i="4"/>
  <c r="G81" i="4" s="1"/>
  <c r="G94" i="4"/>
  <c r="G95" i="4" s="1"/>
  <c r="I26" i="4"/>
  <c r="J26" i="4"/>
  <c r="K26" i="4"/>
  <c r="G50" i="4" l="1"/>
  <c r="I105" i="4"/>
  <c r="I124" i="4" s="1"/>
  <c r="J105" i="4"/>
  <c r="K105" i="4"/>
  <c r="G105" i="4"/>
  <c r="G124" i="4" s="1"/>
  <c r="G123" i="4" s="1"/>
  <c r="I28" i="4" l="1"/>
  <c r="J28" i="4"/>
  <c r="K28" i="4"/>
  <c r="I100" i="4" l="1"/>
  <c r="I121" i="4" s="1"/>
  <c r="J100" i="4"/>
  <c r="J121" i="4" s="1"/>
  <c r="K100" i="4"/>
  <c r="K121" i="4" s="1"/>
  <c r="G100" i="4"/>
  <c r="G121" i="4" s="1"/>
  <c r="I89" i="4"/>
  <c r="J89" i="4"/>
  <c r="K89" i="4"/>
  <c r="K113" i="4"/>
  <c r="I45" i="4"/>
  <c r="J45" i="4"/>
  <c r="K45" i="4"/>
  <c r="I35" i="4"/>
  <c r="J35" i="4"/>
  <c r="K35" i="4"/>
  <c r="G103" i="4"/>
  <c r="G119" i="4" s="1"/>
  <c r="I103" i="4"/>
  <c r="I119" i="4" s="1"/>
  <c r="J103" i="4"/>
  <c r="J119" i="4" s="1"/>
  <c r="K103" i="4"/>
  <c r="K119" i="4" s="1"/>
  <c r="I102" i="4"/>
  <c r="J102" i="4"/>
  <c r="K102" i="4"/>
  <c r="G102" i="4"/>
  <c r="K123" i="4"/>
  <c r="J123" i="4"/>
  <c r="I123" i="4"/>
  <c r="K101" i="4"/>
  <c r="J101" i="4"/>
  <c r="I101" i="4"/>
  <c r="G101" i="4"/>
  <c r="K93" i="4"/>
  <c r="J93" i="4"/>
  <c r="I93" i="4"/>
  <c r="K79" i="4"/>
  <c r="K80" i="4" s="1"/>
  <c r="J79" i="4"/>
  <c r="J80" i="4" s="1"/>
  <c r="I79" i="4"/>
  <c r="I80" i="4" s="1"/>
  <c r="K72" i="4"/>
  <c r="J72" i="4"/>
  <c r="I72" i="4"/>
  <c r="K69" i="4"/>
  <c r="J69" i="4"/>
  <c r="I69" i="4"/>
  <c r="K66" i="4"/>
  <c r="J66" i="4"/>
  <c r="I66" i="4"/>
  <c r="K63" i="4"/>
  <c r="J63" i="4"/>
  <c r="I63" i="4"/>
  <c r="K59" i="4"/>
  <c r="J59" i="4"/>
  <c r="I59" i="4"/>
  <c r="K48" i="4"/>
  <c r="J48" i="4"/>
  <c r="I48" i="4"/>
  <c r="K30" i="4"/>
  <c r="J30" i="4"/>
  <c r="I30" i="4"/>
  <c r="K23" i="4"/>
  <c r="J23" i="4"/>
  <c r="I23" i="4"/>
  <c r="G112" i="4" l="1"/>
  <c r="G127" i="4" s="1"/>
  <c r="K94" i="4"/>
  <c r="K95" i="4" s="1"/>
  <c r="J36" i="4"/>
  <c r="I36" i="4"/>
  <c r="K36" i="4"/>
  <c r="I94" i="4"/>
  <c r="I95" i="4" s="1"/>
  <c r="K73" i="4"/>
  <c r="K81" i="4" s="1"/>
  <c r="J73" i="4"/>
  <c r="J81" i="4" s="1"/>
  <c r="G107" i="4"/>
  <c r="J107" i="4"/>
  <c r="J49" i="4"/>
  <c r="K49" i="4"/>
  <c r="J94" i="4"/>
  <c r="J95" i="4" s="1"/>
  <c r="G96" i="4"/>
  <c r="I73" i="4"/>
  <c r="I81" i="4" s="1"/>
  <c r="K107" i="4"/>
  <c r="J113" i="4"/>
  <c r="J112" i="4" s="1"/>
  <c r="J127" i="4" s="1"/>
  <c r="I49" i="4"/>
  <c r="I107" i="4"/>
  <c r="I112" i="4"/>
  <c r="I127" i="4" s="1"/>
  <c r="K112" i="4"/>
  <c r="K127" i="4" s="1"/>
  <c r="K50" i="4" l="1"/>
  <c r="K96" i="4" s="1"/>
  <c r="I50" i="4"/>
  <c r="I96" i="4" s="1"/>
  <c r="J50" i="4"/>
  <c r="J96" i="4" s="1"/>
</calcChain>
</file>

<file path=xl/comments1.xml><?xml version="1.0" encoding="utf-8"?>
<comments xmlns="http://schemas.openxmlformats.org/spreadsheetml/2006/main">
  <authors>
    <author>Irena Paliulytė</author>
  </authors>
  <commentList>
    <comment ref="J98" authorId="0" shapeId="0">
      <text>
        <r>
          <rPr>
            <b/>
            <sz val="9"/>
            <color indexed="81"/>
            <rFont val="Tahoma"/>
            <family val="2"/>
            <charset val="186"/>
          </rPr>
          <t>Irena Paliulytė:</t>
        </r>
        <r>
          <rPr>
            <sz val="9"/>
            <color indexed="81"/>
            <rFont val="Tahoma"/>
            <family val="2"/>
            <charset val="186"/>
          </rPr>
          <t xml:space="preserve">
08 13
</t>
        </r>
      </text>
    </comment>
    <comment ref="J99" authorId="0" shapeId="0">
      <text>
        <r>
          <rPr>
            <b/>
            <sz val="9"/>
            <color indexed="81"/>
            <rFont val="Tahoma"/>
            <family val="2"/>
            <charset val="186"/>
          </rPr>
          <t>Irena Paliulytė:</t>
        </r>
        <r>
          <rPr>
            <sz val="9"/>
            <color indexed="81"/>
            <rFont val="Tahoma"/>
            <family val="2"/>
            <charset val="186"/>
          </rPr>
          <t xml:space="preserve">
08 13
</t>
        </r>
      </text>
    </comment>
  </commentList>
</comments>
</file>

<file path=xl/sharedStrings.xml><?xml version="1.0" encoding="utf-8"?>
<sst xmlns="http://schemas.openxmlformats.org/spreadsheetml/2006/main" count="322" uniqueCount="177">
  <si>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</si>
  <si>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</si>
  <si>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</si>
  <si>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</si>
  <si>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</si>
  <si>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</si>
  <si>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</si>
  <si>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</si>
  <si>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</si>
  <si>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</si>
  <si>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>02 Kultūros plėtros programa</t>
  </si>
  <si>
    <t>01</t>
  </si>
  <si>
    <t>Skatinti kultūros prieinamumą įvairioms visuomenės grupėms ir jų dalyvavimą kultūroje puoselėjant kultūros tradicijas bei kultūrinės raiškos įvairovę</t>
  </si>
  <si>
    <t>SB</t>
  </si>
  <si>
    <t>02</t>
  </si>
  <si>
    <t>Skatinti meno kūrėjus</t>
  </si>
  <si>
    <t>04</t>
  </si>
  <si>
    <t>Iš viso uždaviniui</t>
  </si>
  <si>
    <t>Užtikrinti kultūros paslaugų sklaidą ir prieinamumą gyventojams</t>
  </si>
  <si>
    <t>Iš viso tikslui</t>
  </si>
  <si>
    <t>Rekonstruoti / renovuoti biudžetinių kultūros įstaigų pastatus</t>
  </si>
  <si>
    <t>ES</t>
  </si>
  <si>
    <t>05</t>
  </si>
  <si>
    <t>06</t>
  </si>
  <si>
    <t>07</t>
  </si>
  <si>
    <t>03</t>
  </si>
  <si>
    <t>PS</t>
  </si>
  <si>
    <t xml:space="preserve">Atnaujinti nekilnojamojo kultūros paveldo objektus </t>
  </si>
  <si>
    <t>Iš viso programai</t>
  </si>
  <si>
    <t>1.</t>
  </si>
  <si>
    <t>Savivaldybės biudžeto lėšos (SB)</t>
  </si>
  <si>
    <t>2.</t>
  </si>
  <si>
    <t>VB</t>
  </si>
  <si>
    <t>VIP</t>
  </si>
  <si>
    <t>SP</t>
  </si>
  <si>
    <t>Viso</t>
  </si>
  <si>
    <t>Atnaujinti (modernizuoti) Šiaulių dailės galerijos pastatą (Vilniaus g. 245)</t>
  </si>
  <si>
    <t>08</t>
  </si>
  <si>
    <t>2019 metai</t>
  </si>
  <si>
    <t>1.10.</t>
  </si>
  <si>
    <t>Atlikti Šiaulių miesto kultūros centro „Laiptų galerija“ senojo pastato (P. Bugailiškio namas, Žemaitės g. 83) tvarkomuosius statybos darbus</t>
  </si>
  <si>
    <t>13</t>
  </si>
  <si>
    <t>Modernizuoti kultūros infrastruktūrą</t>
  </si>
  <si>
    <t>Atlikta planuotų darbų proc.</t>
  </si>
  <si>
    <t xml:space="preserve">13 </t>
  </si>
  <si>
    <t>Skatinti jaunimo iniciatyvas</t>
  </si>
  <si>
    <t>09</t>
  </si>
  <si>
    <t>Strateginio veiklos plano vykdytojų kodų klasifikatorius*</t>
  </si>
  <si>
    <t>Programos vykdytojo kodas</t>
  </si>
  <si>
    <t>Pavadinimas</t>
  </si>
  <si>
    <t>Strateginės plėtros ir ekonomikos departamento Ekonomikos ir investicijų skyrius</t>
  </si>
  <si>
    <t>Urbanistinės plėtros ir ūkio departamento Statybos ir renovacijos skyrius</t>
  </si>
  <si>
    <t>Švietimo, kultūros ir sporto departamento Kultūros skyrius</t>
  </si>
  <si>
    <t>Urbanistinės plėtros ir ūkio departamento Architektūros, urbanistikos ir paveldosaugos skyrius</t>
  </si>
  <si>
    <t>193309312</t>
  </si>
  <si>
    <t>Šiaulių dailės galerija</t>
  </si>
  <si>
    <t>Šiaulių miesto koncertinė įstaiga „Saulė“</t>
  </si>
  <si>
    <t>Šiaulių kultūros centras</t>
  </si>
  <si>
    <t>Šiaulių miesto kultūros centras „Laiptų galerija“</t>
  </si>
  <si>
    <t>Šiaulių miesto savivaldybės viešoji biblioteka</t>
  </si>
  <si>
    <r>
      <t>Strateginis tikslas 01. Užtikrinti visuomenės poreikius tenkinančių švietimo, kultūros, sporto, sveikatos ir socialinių paslaugų kokybę ir įvairovę</t>
    </r>
    <r>
      <rPr>
        <sz val="12"/>
        <rFont val="Times New Roman"/>
        <family val="1"/>
        <charset val="128"/>
      </rPr>
      <t xml:space="preserve">
</t>
    </r>
  </si>
  <si>
    <t xml:space="preserve">FINANSAVIMO ŠALTINIŲ SUVESTINĖ </t>
  </si>
  <si>
    <t>SB (LIK)</t>
  </si>
  <si>
    <t>20</t>
  </si>
  <si>
    <t>Projektų valdymo skyrius</t>
  </si>
  <si>
    <t>2020 metai</t>
  </si>
  <si>
    <t>100</t>
  </si>
  <si>
    <t>Atlikti Šiaulių kultūros centro Rėkyvos kultūros namų pastato fasado ir vidaus patalpų remontą</t>
  </si>
  <si>
    <t xml:space="preserve">Įkurta moderni ir interaktyvi 15 vietų užsienio kalbų mokymosi erdvė ir pritaikyta infrastruktūra                                         </t>
  </si>
  <si>
    <t>Įsigyta reikiama įranga proc.</t>
  </si>
  <si>
    <t>Stiprinti miesto įvaizdį ir tapatybę plėtojant pažintinį-kultūrinį turizmą</t>
  </si>
  <si>
    <t xml:space="preserve">Strateginis tikslas 02. Vystyti ir puoselėti gyvenamąją ir viešąją aplinką, patrauklią gyventi, dirbti, tobulėti
</t>
  </si>
  <si>
    <t>SP (LIK.)</t>
  </si>
  <si>
    <t>Įgyvendinti projektą „Kultūros paveldo išsaugojimas ir atgaivinimas sutvarkant dailininko Gerardo Bagdonavičiaus namą (Aušros al. 84)“</t>
  </si>
  <si>
    <t>1</t>
  </si>
  <si>
    <t xml:space="preserve">Strateginis tikslas 03. Plėtoti pažintinį-kultūrinį ir kurti aktyvaus laisvalaikio turizmą
</t>
  </si>
  <si>
    <t>Skatinti Šiaulių miesto kultūros ir meno įvairovę, sklaidą, prieinamumą</t>
  </si>
  <si>
    <t>Užtikrinti kultūros įstaigų veiklą</t>
  </si>
  <si>
    <t>Įgyvendinti projektą „Savivaldybes jungiančios turizmo informacinės infrastruktūros plėtra Šiaulių regione“</t>
  </si>
  <si>
    <t>10</t>
  </si>
  <si>
    <t>Užtikrinti miesto kultūrinio gyvenimo gyvybingumą, ugdyti ir skatinti miesto gyventojų ir jaunimo pilietinį aktyvumą bei tautinį sąmoningumą</t>
  </si>
  <si>
    <t xml:space="preserve">Parengtas techninis projektas                                                                     </t>
  </si>
  <si>
    <t xml:space="preserve">Parengtas techninis projektas       </t>
  </si>
  <si>
    <t>Vystyti aktyvaus laisvalaikio turizmą, sukuriant informacinę turizmo infrastruktūrą ir tarpvalstybinį maršrutą</t>
  </si>
  <si>
    <t xml:space="preserve">          tūkst. Eur</t>
  </si>
  <si>
    <t>2020 metų lėšų projektas</t>
  </si>
  <si>
    <t>11</t>
  </si>
  <si>
    <t>Finansuotų kultūros projektų sk.</t>
  </si>
  <si>
    <t>Įteiktų premijų ir stipendijų sk.</t>
  </si>
  <si>
    <t>Finansuotų festivalių sk.</t>
  </si>
  <si>
    <t>Surengtų valstybinių švenčių / renginių sk.</t>
  </si>
  <si>
    <t>Parodų / koncertų sk.</t>
  </si>
  <si>
    <t>Renginių / projektų sk.</t>
  </si>
  <si>
    <t>Dalyvių sk.</t>
  </si>
  <si>
    <t>Šiaulių turizmo informacijos centro lankytojų sk.</t>
  </si>
  <si>
    <t>Parengtas techninis projektas</t>
  </si>
  <si>
    <t>Įgyvendintų projekto veiklų proc.</t>
  </si>
  <si>
    <t>Įgyvendinta projekto veiklų proc.</t>
  </si>
  <si>
    <t xml:space="preserve">Finansuotų projektų sk.   dalyvių sk.          </t>
  </si>
  <si>
    <t>KT(VB)</t>
  </si>
  <si>
    <t>Įgyvendinti projektą „Tarptautinis kultūros turizmo kelias – Baltų kelias“</t>
  </si>
  <si>
    <t>2021 metų lėšų projektas</t>
  </si>
  <si>
    <t xml:space="preserve">12                              3000                   </t>
  </si>
  <si>
    <t xml:space="preserve">14                                3500                   </t>
  </si>
  <si>
    <t xml:space="preserve">12                                1500                   </t>
  </si>
  <si>
    <t>2021 metai</t>
  </si>
  <si>
    <t>Koordinuoti valstybinių švenčių, atmintinų datų paminėjimą, svarbių renginių organizavimą, puoselėti tautines tradicijas</t>
  </si>
  <si>
    <t>63 / 272</t>
  </si>
  <si>
    <t>59 / 268</t>
  </si>
  <si>
    <t>59 / 272</t>
  </si>
  <si>
    <t>1098 / 30</t>
  </si>
  <si>
    <t>1140 / 30</t>
  </si>
  <si>
    <t>1290 / 30</t>
  </si>
  <si>
    <t>377332 / 50000</t>
  </si>
  <si>
    <t>381298 / 50250</t>
  </si>
  <si>
    <t>385095 / 71800</t>
  </si>
  <si>
    <t>5/7</t>
  </si>
  <si>
    <t>6/8</t>
  </si>
  <si>
    <t>7/9</t>
  </si>
  <si>
    <t>priedas</t>
  </si>
  <si>
    <t>strateginio veiklos plano Kultūros plėtros programos (Nr. 02)</t>
  </si>
  <si>
    <t>Šiaulių turizmo informacijos centras</t>
  </si>
  <si>
    <t>Pradėtas rekonstravimas. Modernizuotų kultūros objektų sk.</t>
  </si>
  <si>
    <t>PATVIRTINTA</t>
  </si>
  <si>
    <t xml:space="preserve">Šiaulių miesto savivaldybės tarybos </t>
  </si>
  <si>
    <t>2019 m. vasario 7 d. sprendimu Nr. T-1</t>
  </si>
  <si>
    <t xml:space="preserve">(Šiaulių miesto savivaldybės tarybos </t>
  </si>
  <si>
    <t>1.01.</t>
  </si>
  <si>
    <t>1.03.</t>
  </si>
  <si>
    <t>1.07.</t>
  </si>
  <si>
    <t>1.09.</t>
  </si>
  <si>
    <t>2.01.</t>
  </si>
  <si>
    <t>1.02.</t>
  </si>
  <si>
    <t>Skolintos lėšos (PS)</t>
  </si>
  <si>
    <t>Mokymo lėšos VB (ML)</t>
  </si>
  <si>
    <t>Lėšos valstybinėms funkcijoms atlikti VB (VF)</t>
  </si>
  <si>
    <t>Valstybės biudžeto lėšos (VB)</t>
  </si>
  <si>
    <t>Kelių priežiūros ir plėtros programos lėšos VB (KPPP)</t>
  </si>
  <si>
    <t>Įstaigos pajamų lėšos (PL)</t>
  </si>
  <si>
    <t>Europos Sąjungos finansinės paramos lėšos KT (ES)</t>
  </si>
  <si>
    <t>2019 metų patvirtinti asignavimai</t>
  </si>
  <si>
    <t>1.04.</t>
  </si>
  <si>
    <t>1.05.</t>
  </si>
  <si>
    <t>1.06.</t>
  </si>
  <si>
    <t>1.08.</t>
  </si>
  <si>
    <t>2.03.</t>
  </si>
  <si>
    <t>2019 metų patikslinti asignavimai</t>
  </si>
  <si>
    <t>Valstybės investicijų programos projektų lėšos VB (VIP)</t>
  </si>
  <si>
    <t>Europos Sąjungos lėšos (ES)</t>
  </si>
  <si>
    <t>Kodas</t>
  </si>
  <si>
    <t>SAVIVALDYBĖS BIUDŽETAS IŠ VISO, IŠ JO</t>
  </si>
  <si>
    <t>KITOS LĖŠOS IŠ VISO, IŠ JŲ</t>
  </si>
  <si>
    <t>Praėjusių metų nepanaudota pajamų dalis, kuri viršija praėjusių metų panaudotus asignavimus (LIK)</t>
  </si>
  <si>
    <t>2.02.</t>
  </si>
  <si>
    <t>tūkst. Eur</t>
  </si>
  <si>
    <r>
      <t>Šîaulių miesto savivaldybės 2019</t>
    </r>
    <r>
      <rPr>
        <sz val="12"/>
        <rFont val="Calibri"/>
        <family val="2"/>
        <charset val="186"/>
      </rPr>
      <t>‒</t>
    </r>
    <r>
      <rPr>
        <sz val="12"/>
        <rFont val="Times New Roman"/>
        <family val="1"/>
        <charset val="186"/>
      </rPr>
      <t>2021 metų</t>
    </r>
  </si>
  <si>
    <t>TIKSLŲ, UŽDAVINIŲ, PRIEMONIŲ, PRIEMONIŲ IŠLAIDŲ IR PRODUKTO KRITERIJŲ SUVESTINĖ</t>
  </si>
  <si>
    <t>2018 metų patikslinti asignavimai</t>
  </si>
  <si>
    <t>Kitų šaltinių lėšos KT (KL)</t>
  </si>
  <si>
    <t>Valstybės biudžeto lėšos KT (VB)</t>
  </si>
  <si>
    <t xml:space="preserve">KULTŪROS PLĖTROS PROGRAMOS (Nr. 02) 2019–2021 METŲ VEIKLOS PLANO </t>
  </si>
  <si>
    <t>13; 190532477; 302296711; 302296914; 190541679; 193309312</t>
  </si>
  <si>
    <t>20; 13; 188204772</t>
  </si>
  <si>
    <t>20; 13; 06; 302296711</t>
  </si>
  <si>
    <t>20; 13; 06; 302296914</t>
  </si>
  <si>
    <t>13; 06; 190541679</t>
  </si>
  <si>
    <t>13; 06; 193309312</t>
  </si>
  <si>
    <t>13; 05</t>
  </si>
  <si>
    <t>20; 13; 145398346</t>
  </si>
  <si>
    <r>
      <t>Užtikrinti reprezentacinių Šiaulių miesto festivalių tęstinumą, jų ilgalaikiškumą, dalinį finansavimą, skatinti naujų idėjų, raiškos formų atsiradimą</t>
    </r>
    <r>
      <rPr>
        <sz val="12"/>
        <color rgb="FFFF0000"/>
        <rFont val="Times New Roman"/>
        <family val="1"/>
        <charset val="186"/>
      </rPr>
      <t xml:space="preserve">, </t>
    </r>
    <r>
      <rPr>
        <sz val="12"/>
        <rFont val="Times New Roman"/>
        <family val="1"/>
        <charset val="186"/>
      </rPr>
      <t>raidą</t>
    </r>
    <r>
      <rPr>
        <sz val="12"/>
        <color rgb="FFFF0000"/>
        <rFont val="Times New Roman"/>
        <family val="1"/>
        <charset val="186"/>
      </rPr>
      <t>,</t>
    </r>
  </si>
  <si>
    <t>Atnaujinti (modernizuoti) Šiaulių miesto koncertinę įstaigą „Saulė“ (Tilžės g. 140), rekonstruoti pastatą ir pastatyti priestatą</t>
  </si>
  <si>
    <t xml:space="preserve"> Aktualizuoti Šiaulių kultūros centrą  (Aušros al. 31)</t>
  </si>
  <si>
    <t xml:space="preserve">Modernizuoti bibliotekos paslaugas, plėtoti  sistemas pasienio regione </t>
  </si>
  <si>
    <t>Lankytojų sk. / dalyvių ir žiūrovų sk.</t>
  </si>
  <si>
    <t>IŠ VISO</t>
  </si>
  <si>
    <t>* patvirtinta Šiaulių miesto savivaldybės administracijos direktoriaus 2016-10-28  įsakymu Nr. A -1473 (2019-08-19 d. įsakymo Nr. A-1194 redakcija)</t>
  </si>
  <si>
    <t>2019 m. gruodžio 12 d. sprendimo Nr. T- 431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</si>
</sst>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.0000\ _L_t_-;\-* #,##0.0000\ _L_t_-;_-* &quot;-&quot;??\ _L_t_-;_-@_-"/>
  </numFmts>
  <fonts count="19"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Arial"/>
      <family val="2"/>
      <charset val="186"/>
    </font>
    <font>
      <sz val="12"/>
      <name val="Times New Roman"/>
      <family val="1"/>
      <charset val="128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8"/>
      <name val="Times New Roman"/>
      <family val="1"/>
      <charset val="186"/>
    </font>
    <font>
      <strike/>
      <sz val="12"/>
      <color indexed="8"/>
      <name val="Times New Roman"/>
      <family val="1"/>
      <charset val="186"/>
    </font>
    <font>
      <strike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2"/>
      <name val="Calibri"/>
      <family val="2"/>
      <charset val="186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rgb="FFCCFFCC"/>
        <bgColor indexed="27"/>
      </patternFill>
    </fill>
    <fill>
      <patternFill patternType="solid">
        <fgColor rgb="FF8EC3EE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22"/>
      </patternFill>
    </fill>
    <fill>
      <patternFill patternType="solid">
        <fgColor rgb="FF99CCFF"/>
        <bgColor indexed="22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FF99CC"/>
        <bgColor indexed="2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28">
    <xf numFmtId="0" fontId="0" fillId="0" borderId="0" xfId="0"/>
    <xf numFmtId="0" fontId="2" fillId="0" borderId="0" xfId="1" applyFont="1" applyBorder="1"/>
    <xf numFmtId="0" fontId="2" fillId="0" borderId="0" xfId="1" applyFont="1"/>
    <xf numFmtId="0" fontId="6" fillId="0" borderId="0" xfId="0" applyFont="1"/>
    <xf numFmtId="0" fontId="2" fillId="0" borderId="0" xfId="0" applyFont="1" applyBorder="1" applyAlignment="1">
      <alignment vertical="top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top"/>
    </xf>
    <xf numFmtId="164" fontId="9" fillId="9" borderId="1" xfId="0" applyNumberFormat="1" applyFont="1" applyFill="1" applyBorder="1" applyAlignment="1">
      <alignment horizontal="center" vertical="top"/>
    </xf>
    <xf numFmtId="164" fontId="5" fillId="10" borderId="1" xfId="0" applyNumberFormat="1" applyFont="1" applyFill="1" applyBorder="1" applyAlignment="1">
      <alignment horizontal="center" vertical="top"/>
    </xf>
    <xf numFmtId="164" fontId="2" fillId="11" borderId="1" xfId="0" applyNumberFormat="1" applyFont="1" applyFill="1" applyBorder="1" applyAlignment="1">
      <alignment horizontal="center" vertical="center"/>
    </xf>
    <xf numFmtId="164" fontId="5" fillId="12" borderId="1" xfId="0" applyNumberFormat="1" applyFont="1" applyFill="1" applyBorder="1" applyAlignment="1">
      <alignment horizontal="center" vertical="top"/>
    </xf>
    <xf numFmtId="164" fontId="9" fillId="12" borderId="1" xfId="0" applyNumberFormat="1" applyFont="1" applyFill="1" applyBorder="1" applyAlignment="1">
      <alignment horizontal="center" vertical="top"/>
    </xf>
    <xf numFmtId="0" fontId="0" fillId="0" borderId="2" xfId="0" applyBorder="1"/>
    <xf numFmtId="0" fontId="2" fillId="0" borderId="1" xfId="0" applyFont="1" applyBorder="1" applyAlignment="1">
      <alignment horizontal="center" vertical="center"/>
    </xf>
    <xf numFmtId="164" fontId="5" fillId="13" borderId="1" xfId="0" applyNumberFormat="1" applyFont="1" applyFill="1" applyBorder="1" applyAlignment="1">
      <alignment horizontal="center" vertical="center"/>
    </xf>
    <xf numFmtId="164" fontId="5" fillId="14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164" fontId="6" fillId="0" borderId="0" xfId="0" applyNumberFormat="1" applyFont="1"/>
    <xf numFmtId="164" fontId="2" fillId="13" borderId="1" xfId="0" applyNumberFormat="1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Border="1"/>
    <xf numFmtId="164" fontId="2" fillId="0" borderId="1" xfId="2" applyNumberFormat="1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top"/>
    </xf>
    <xf numFmtId="164" fontId="10" fillId="0" borderId="0" xfId="0" applyNumberFormat="1" applyFont="1" applyAlignment="1">
      <alignment vertical="center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164" fontId="2" fillId="11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 wrapText="1"/>
    </xf>
    <xf numFmtId="164" fontId="2" fillId="1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11" borderId="2" xfId="0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12" borderId="1" xfId="0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11" borderId="0" xfId="0" applyFont="1" applyFill="1" applyBorder="1"/>
    <xf numFmtId="164" fontId="2" fillId="11" borderId="5" xfId="0" applyNumberFormat="1" applyFont="1" applyFill="1" applyBorder="1" applyAlignment="1">
      <alignment horizontal="center" vertical="center"/>
    </xf>
    <xf numFmtId="164" fontId="2" fillId="11" borderId="7" xfId="0" applyNumberFormat="1" applyFont="1" applyFill="1" applyBorder="1" applyAlignment="1">
      <alignment horizontal="center" vertical="center"/>
    </xf>
    <xf numFmtId="164" fontId="2" fillId="11" borderId="5" xfId="0" applyNumberFormat="1" applyFont="1" applyFill="1" applyBorder="1" applyAlignment="1">
      <alignment horizontal="center" vertical="center" wrapText="1"/>
    </xf>
    <xf numFmtId="164" fontId="2" fillId="11" borderId="7" xfId="0" applyNumberFormat="1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11" borderId="1" xfId="1" applyFont="1" applyFill="1" applyBorder="1" applyAlignment="1">
      <alignment horizontal="center" vertical="center" wrapText="1"/>
    </xf>
    <xf numFmtId="165" fontId="6" fillId="0" borderId="0" xfId="3" applyNumberFormat="1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 wrapText="1"/>
    </xf>
    <xf numFmtId="164" fontId="8" fillId="11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164" fontId="5" fillId="1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164" fontId="9" fillId="12" borderId="1" xfId="0" applyNumberFormat="1" applyFont="1" applyFill="1" applyBorder="1" applyAlignment="1">
      <alignment horizontal="center" vertical="center"/>
    </xf>
    <xf numFmtId="164" fontId="14" fillId="11" borderId="1" xfId="0" applyNumberFormat="1" applyFont="1" applyFill="1" applyBorder="1" applyAlignment="1">
      <alignment horizontal="center" vertical="center"/>
    </xf>
    <xf numFmtId="164" fontId="5" fillId="12" borderId="1" xfId="0" applyNumberFormat="1" applyFont="1" applyFill="1" applyBorder="1" applyAlignment="1">
      <alignment horizontal="center" vertical="center" wrapText="1"/>
    </xf>
    <xf numFmtId="164" fontId="13" fillId="11" borderId="1" xfId="0" applyNumberFormat="1" applyFont="1" applyFill="1" applyBorder="1" applyAlignment="1">
      <alignment horizontal="center" vertical="center"/>
    </xf>
    <xf numFmtId="164" fontId="13" fillId="11" borderId="1" xfId="0" applyNumberFormat="1" applyFont="1" applyFill="1" applyBorder="1" applyAlignment="1">
      <alignment horizontal="center" vertical="center" wrapText="1"/>
    </xf>
    <xf numFmtId="164" fontId="8" fillId="11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5" fillId="11" borderId="1" xfId="0" applyNumberFormat="1" applyFont="1" applyFill="1" applyBorder="1" applyAlignment="1">
      <alignment horizontal="center" vertical="center" wrapText="1"/>
    </xf>
    <xf numFmtId="164" fontId="8" fillId="11" borderId="1" xfId="0" applyNumberFormat="1" applyFont="1" applyFill="1" applyBorder="1" applyAlignment="1" applyProtection="1">
      <alignment horizontal="center" vertical="center"/>
      <protection locked="0"/>
    </xf>
    <xf numFmtId="164" fontId="2" fillId="13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  <protection locked="0"/>
    </xf>
    <xf numFmtId="164" fontId="11" fillId="11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164" fontId="2" fillId="15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4" fontId="8" fillId="11" borderId="5" xfId="0" applyNumberFormat="1" applyFont="1" applyFill="1" applyBorder="1" applyAlignment="1">
      <alignment horizontal="center" vertical="center"/>
    </xf>
    <xf numFmtId="164" fontId="8" fillId="11" borderId="7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164" fontId="2" fillId="11" borderId="1" xfId="2" applyNumberFormat="1" applyFont="1" applyFill="1" applyBorder="1" applyAlignment="1">
      <alignment horizontal="center" vertical="center" wrapText="1"/>
    </xf>
    <xf numFmtId="164" fontId="2" fillId="13" borderId="1" xfId="2" applyNumberFormat="1" applyFont="1" applyFill="1" applyBorder="1" applyAlignment="1">
      <alignment horizontal="center" vertical="center" wrapText="1"/>
    </xf>
    <xf numFmtId="164" fontId="12" fillId="11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164" fontId="5" fillId="9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center" wrapText="1"/>
    </xf>
    <xf numFmtId="164" fontId="5" fillId="1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17" borderId="1" xfId="0" applyNumberFormat="1" applyFont="1" applyFill="1" applyBorder="1" applyAlignment="1">
      <alignment horizontal="left" vertical="center" wrapText="1"/>
    </xf>
    <xf numFmtId="49" fontId="5" fillId="16" borderId="1" xfId="0" applyNumberFormat="1" applyFont="1" applyFill="1" applyBorder="1" applyAlignment="1">
      <alignment horizontal="left" vertical="center" wrapText="1"/>
    </xf>
    <xf numFmtId="49" fontId="5" fillId="16" borderId="1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vertical="top"/>
    </xf>
    <xf numFmtId="0" fontId="2" fillId="0" borderId="1" xfId="0" applyFont="1" applyBorder="1" applyAlignment="1">
      <alignment horizontal="center" vertical="center" textRotation="90"/>
    </xf>
    <xf numFmtId="49" fontId="2" fillId="11" borderId="1" xfId="0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8" fillId="11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4" fillId="0" borderId="0" xfId="0" applyFont="1" applyBorder="1" applyAlignment="1">
      <alignment horizontal="left" vertical="top"/>
    </xf>
    <xf numFmtId="0" fontId="14" fillId="0" borderId="0" xfId="0" applyFont="1" applyAlignment="1">
      <alignment vertical="top"/>
    </xf>
    <xf numFmtId="164" fontId="2" fillId="1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2" fillId="11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13" borderId="1" xfId="0" applyFont="1" applyFill="1" applyBorder="1" applyAlignment="1">
      <alignment horizontal="center" vertical="center" wrapText="1"/>
    </xf>
    <xf numFmtId="164" fontId="2" fillId="11" borderId="1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11" borderId="1" xfId="0" applyNumberFormat="1" applyFont="1" applyFill="1" applyBorder="1" applyAlignment="1">
      <alignment horizontal="center" vertical="center" wrapText="1"/>
    </xf>
    <xf numFmtId="49" fontId="5" fillId="20" borderId="4" xfId="0" applyNumberFormat="1" applyFont="1" applyFill="1" applyBorder="1" applyAlignment="1">
      <alignment horizontal="left" vertical="top" wrapText="1"/>
    </xf>
    <xf numFmtId="49" fontId="5" fillId="20" borderId="6" xfId="0" applyNumberFormat="1" applyFont="1" applyFill="1" applyBorder="1" applyAlignment="1">
      <alignment horizontal="left" vertical="top" wrapText="1"/>
    </xf>
    <xf numFmtId="49" fontId="5" fillId="20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center" vertical="top"/>
    </xf>
    <xf numFmtId="49" fontId="5" fillId="2" borderId="8" xfId="0" applyNumberFormat="1" applyFont="1" applyFill="1" applyBorder="1" applyAlignment="1">
      <alignment horizontal="center" vertical="top"/>
    </xf>
    <xf numFmtId="49" fontId="5" fillId="2" borderId="7" xfId="0" applyNumberFormat="1" applyFont="1" applyFill="1" applyBorder="1" applyAlignment="1">
      <alignment horizontal="center" vertical="top"/>
    </xf>
    <xf numFmtId="49" fontId="5" fillId="3" borderId="5" xfId="0" applyNumberFormat="1" applyFont="1" applyFill="1" applyBorder="1" applyAlignment="1">
      <alignment horizontal="center" vertical="top"/>
    </xf>
    <xf numFmtId="49" fontId="5" fillId="3" borderId="8" xfId="0" applyNumberFormat="1" applyFont="1" applyFill="1" applyBorder="1" applyAlignment="1">
      <alignment horizontal="center" vertical="top"/>
    </xf>
    <xf numFmtId="49" fontId="5" fillId="3" borderId="7" xfId="0" applyNumberFormat="1" applyFont="1" applyFill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center" textRotation="90" wrapText="1"/>
    </xf>
    <xf numFmtId="49" fontId="2" fillId="0" borderId="8" xfId="0" applyNumberFormat="1" applyFont="1" applyBorder="1" applyAlignment="1">
      <alignment horizontal="center" vertical="center" textRotation="90" wrapText="1"/>
    </xf>
    <xf numFmtId="49" fontId="2" fillId="0" borderId="7" xfId="0" applyNumberFormat="1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2" fillId="11" borderId="5" xfId="0" applyNumberFormat="1" applyFont="1" applyFill="1" applyBorder="1" applyAlignment="1">
      <alignment horizontal="center" vertical="center"/>
    </xf>
    <xf numFmtId="164" fontId="2" fillId="11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14" fontId="2" fillId="0" borderId="0" xfId="0" applyNumberFormat="1" applyFont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164" fontId="2" fillId="13" borderId="1" xfId="0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left" vertical="top"/>
    </xf>
    <xf numFmtId="14" fontId="2" fillId="0" borderId="0" xfId="0" applyNumberFormat="1" applyFont="1" applyAlignment="1">
      <alignment vertical="top"/>
    </xf>
    <xf numFmtId="164" fontId="5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19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11" borderId="5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9" fillId="9" borderId="4" xfId="0" applyNumberFormat="1" applyFont="1" applyFill="1" applyBorder="1" applyAlignment="1">
      <alignment horizontal="right" vertical="center"/>
    </xf>
    <xf numFmtId="49" fontId="9" fillId="9" borderId="6" xfId="0" applyNumberFormat="1" applyFont="1" applyFill="1" applyBorder="1" applyAlignment="1">
      <alignment horizontal="right" vertical="center"/>
    </xf>
    <xf numFmtId="49" fontId="9" fillId="9" borderId="3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8" fillId="18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8" fillId="11" borderId="1" xfId="0" applyFont="1" applyFill="1" applyBorder="1" applyAlignment="1">
      <alignment vertical="top" wrapText="1"/>
    </xf>
    <xf numFmtId="0" fontId="8" fillId="18" borderId="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vertical="center" wrapText="1"/>
    </xf>
    <xf numFmtId="49" fontId="2" fillId="11" borderId="1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164" fontId="8" fillId="11" borderId="5" xfId="0" applyNumberFormat="1" applyFont="1" applyFill="1" applyBorder="1" applyAlignment="1">
      <alignment horizontal="center" vertical="center"/>
    </xf>
    <xf numFmtId="164" fontId="8" fillId="11" borderId="7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5" borderId="5" xfId="0" applyNumberFormat="1" applyFont="1" applyFill="1" applyBorder="1" applyAlignment="1">
      <alignment horizontal="center" vertical="center" wrapText="1"/>
    </xf>
    <xf numFmtId="164" fontId="8" fillId="5" borderId="7" xfId="0" applyNumberFormat="1" applyFont="1" applyFill="1" applyBorder="1" applyAlignment="1">
      <alignment horizontal="center" vertical="center" wrapText="1"/>
    </xf>
    <xf numFmtId="164" fontId="2" fillId="13" borderId="5" xfId="0" applyNumberFormat="1" applyFont="1" applyFill="1" applyBorder="1" applyAlignment="1">
      <alignment horizontal="center" vertical="center"/>
    </xf>
    <xf numFmtId="164" fontId="2" fillId="13" borderId="7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5" borderId="7" xfId="0" applyNumberFormat="1" applyFont="1" applyFill="1" applyBorder="1" applyAlignment="1">
      <alignment horizontal="center" vertical="center" wrapText="1"/>
    </xf>
    <xf numFmtId="164" fontId="2" fillId="11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164" fontId="8" fillId="11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5" fillId="17" borderId="4" xfId="0" applyNumberFormat="1" applyFont="1" applyFill="1" applyBorder="1" applyAlignment="1">
      <alignment horizontal="left" vertical="center"/>
    </xf>
    <xf numFmtId="49" fontId="5" fillId="17" borderId="6" xfId="0" applyNumberFormat="1" applyFont="1" applyFill="1" applyBorder="1" applyAlignment="1">
      <alignment horizontal="left" vertical="center"/>
    </xf>
    <xf numFmtId="49" fontId="5" fillId="17" borderId="3" xfId="0" applyNumberFormat="1" applyFont="1" applyFill="1" applyBorder="1" applyAlignment="1">
      <alignment horizontal="left" vertical="center"/>
    </xf>
    <xf numFmtId="49" fontId="5" fillId="16" borderId="4" xfId="0" applyNumberFormat="1" applyFont="1" applyFill="1" applyBorder="1" applyAlignment="1">
      <alignment horizontal="left" vertical="center"/>
    </xf>
    <xf numFmtId="49" fontId="5" fillId="16" borderId="6" xfId="0" applyNumberFormat="1" applyFont="1" applyFill="1" applyBorder="1" applyAlignment="1">
      <alignment horizontal="left" vertical="center"/>
    </xf>
    <xf numFmtId="49" fontId="5" fillId="16" borderId="3" xfId="0" applyNumberFormat="1" applyFont="1" applyFill="1" applyBorder="1" applyAlignment="1">
      <alignment horizontal="left" vertical="center"/>
    </xf>
    <xf numFmtId="0" fontId="8" fillId="3" borderId="4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164" fontId="12" fillId="11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center"/>
    </xf>
    <xf numFmtId="0" fontId="2" fillId="17" borderId="1" xfId="0" applyFont="1" applyFill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8" fillId="18" borderId="1" xfId="0" applyFont="1" applyFill="1" applyBorder="1" applyAlignment="1">
      <alignment horizontal="center" vertical="top" wrapText="1"/>
    </xf>
    <xf numFmtId="0" fontId="8" fillId="13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4" fontId="2" fillId="13" borderId="5" xfId="0" applyNumberFormat="1" applyFont="1" applyFill="1" applyBorder="1" applyAlignment="1">
      <alignment horizontal="center" vertical="center" wrapText="1"/>
    </xf>
    <xf numFmtId="164" fontId="2" fillId="13" borderId="7" xfId="0" applyNumberFormat="1" applyFont="1" applyFill="1" applyBorder="1" applyAlignment="1">
      <alignment horizontal="center" vertical="center" wrapText="1"/>
    </xf>
    <xf numFmtId="164" fontId="2" fillId="15" borderId="5" xfId="0" applyNumberFormat="1" applyFont="1" applyFill="1" applyBorder="1" applyAlignment="1">
      <alignment horizontal="center" vertical="center" wrapText="1"/>
    </xf>
    <xf numFmtId="164" fontId="2" fillId="15" borderId="7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top"/>
    </xf>
    <xf numFmtId="49" fontId="5" fillId="0" borderId="8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0" fontId="2" fillId="11" borderId="5" xfId="0" applyFont="1" applyFill="1" applyBorder="1" applyAlignment="1">
      <alignment horizontal="left" wrapText="1"/>
    </xf>
    <xf numFmtId="0" fontId="2" fillId="11" borderId="8" xfId="0" applyFont="1" applyFill="1" applyBorder="1" applyAlignment="1">
      <alignment horizontal="left" wrapText="1"/>
    </xf>
    <xf numFmtId="0" fontId="2" fillId="11" borderId="7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164" fontId="2" fillId="11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/>
    </xf>
    <xf numFmtId="0" fontId="0" fillId="0" borderId="3" xfId="0" applyBorder="1" applyAlignment="1">
      <alignment horizontal="justify" vertical="center"/>
    </xf>
    <xf numFmtId="0" fontId="5" fillId="13" borderId="4" xfId="0" applyFont="1" applyFill="1" applyBorder="1" applyAlignment="1">
      <alignment horizontal="justify" vertical="center"/>
    </xf>
    <xf numFmtId="0" fontId="5" fillId="13" borderId="6" xfId="0" applyFont="1" applyFill="1" applyBorder="1" applyAlignment="1">
      <alignment horizontal="justify" vertical="center"/>
    </xf>
    <xf numFmtId="0" fontId="0" fillId="0" borderId="6" xfId="0" applyBorder="1" applyAlignment="1">
      <alignment horizontal="justify" vertical="center"/>
    </xf>
    <xf numFmtId="0" fontId="2" fillId="0" borderId="4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5" fillId="14" borderId="4" xfId="0" applyFont="1" applyFill="1" applyBorder="1" applyAlignment="1">
      <alignment horizontal="right" vertical="center" wrapText="1"/>
    </xf>
    <xf numFmtId="0" fontId="5" fillId="14" borderId="6" xfId="0" applyFont="1" applyFill="1" applyBorder="1" applyAlignment="1">
      <alignment horizontal="right" vertical="center" wrapText="1"/>
    </xf>
    <xf numFmtId="0" fontId="0" fillId="0" borderId="3" xfId="0" applyFont="1" applyBorder="1" applyAlignment="1">
      <alignment horizontal="right" vertical="center"/>
    </xf>
    <xf numFmtId="0" fontId="14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11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164" fontId="2" fillId="13" borderId="1" xfId="0" applyNumberFormat="1" applyFont="1" applyFill="1" applyBorder="1" applyAlignment="1">
      <alignment horizontal="center" vertical="center"/>
    </xf>
    <xf numFmtId="0" fontId="2" fillId="15" borderId="1" xfId="0" applyNumberFormat="1" applyFont="1" applyFill="1" applyBorder="1" applyAlignment="1">
      <alignment horizontal="center" vertical="center"/>
    </xf>
    <xf numFmtId="49" fontId="5" fillId="6" borderId="4" xfId="0" applyNumberFormat="1" applyFont="1" applyFill="1" applyBorder="1" applyAlignment="1">
      <alignment horizontal="right" vertical="center"/>
    </xf>
    <xf numFmtId="49" fontId="5" fillId="6" borderId="6" xfId="0" applyNumberFormat="1" applyFont="1" applyFill="1" applyBorder="1" applyAlignment="1">
      <alignment horizontal="right" vertical="center"/>
    </xf>
    <xf numFmtId="49" fontId="5" fillId="6" borderId="3" xfId="0" applyNumberFormat="1" applyFont="1" applyFill="1" applyBorder="1" applyAlignment="1">
      <alignment horizontal="right" vertical="center"/>
    </xf>
    <xf numFmtId="0" fontId="15" fillId="11" borderId="4" xfId="1" applyFont="1" applyFill="1" applyBorder="1" applyAlignment="1">
      <alignment horizontal="left" vertical="center" wrapText="1"/>
    </xf>
    <xf numFmtId="0" fontId="4" fillId="11" borderId="3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top" wrapText="1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4">
    <cellStyle name="Excel Built-in Normal" xfId="1"/>
    <cellStyle name="Įprastas" xfId="0" builtinId="0"/>
    <cellStyle name="Kablelis" xfId="3" builtin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A131"/>
  <sheetViews>
    <sheetView tabSelected="1" zoomScale="98" zoomScaleNormal="98" workbookViewId="0">
      <selection activeCell="R16" sqref="R16"/>
    </sheetView>
  </sheetViews>
  <sheetFormatPr defaultColWidth="11.5703125" defaultRowHeight="15"/>
  <cols>
    <col min="1" max="1" width="6.5703125" style="3" customWidth="1"/>
    <col min="2" max="2" width="5.85546875" style="3" customWidth="1"/>
    <col min="3" max="3" width="5.7109375" style="3" customWidth="1"/>
    <col min="4" max="4" width="39.28515625" style="3" customWidth="1"/>
    <col min="5" max="5" width="6.7109375" style="3" customWidth="1"/>
    <col min="6" max="6" width="9.85546875" style="3" customWidth="1"/>
    <col min="7" max="7" width="10.7109375" style="3" customWidth="1"/>
    <col min="8" max="8" width="10.5703125" style="3" customWidth="1"/>
    <col min="9" max="9" width="11.5703125" style="3" customWidth="1"/>
    <col min="10" max="11" width="10.5703125" style="3" customWidth="1"/>
    <col min="12" max="12" width="23.85546875" style="3" customWidth="1"/>
    <col min="13" max="13" width="9.7109375" style="3" customWidth="1"/>
    <col min="14" max="14" width="8" style="3" customWidth="1"/>
    <col min="15" max="15" width="8.7109375" style="3" customWidth="1"/>
    <col min="16" max="17" width="11.5703125" style="3"/>
    <col min="18" max="18" width="6" style="3" customWidth="1"/>
    <col min="19" max="16384" width="11.5703125" style="3"/>
  </cols>
  <sheetData>
    <row r="1" spans="1:235" customFormat="1" ht="15.75">
      <c r="A1" s="28"/>
      <c r="B1" s="28"/>
      <c r="C1" s="28"/>
      <c r="D1" s="28"/>
      <c r="E1" s="67"/>
      <c r="F1" s="51"/>
      <c r="G1" s="31"/>
      <c r="H1" s="31"/>
      <c r="I1" s="29"/>
      <c r="J1" s="29"/>
      <c r="K1" s="29"/>
      <c r="L1" s="35" t="s">
        <v>123</v>
      </c>
      <c r="M1" s="35"/>
      <c r="N1" s="35"/>
      <c r="O1" s="35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</row>
    <row r="2" spans="1:235" customFormat="1" ht="15.75">
      <c r="A2" s="28"/>
      <c r="B2" s="28"/>
      <c r="C2" s="28"/>
      <c r="D2" s="28"/>
      <c r="E2" s="67"/>
      <c r="F2" s="51"/>
      <c r="G2" s="31"/>
      <c r="H2" s="31"/>
      <c r="I2" s="29"/>
      <c r="J2" s="29"/>
      <c r="K2" s="29"/>
      <c r="L2" s="172" t="s">
        <v>124</v>
      </c>
      <c r="M2" s="172"/>
      <c r="N2" s="35"/>
      <c r="O2" s="35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/>
      <c r="FB2" s="30"/>
      <c r="FC2" s="30"/>
      <c r="FD2" s="30"/>
      <c r="FE2" s="30"/>
      <c r="FF2" s="30"/>
      <c r="FG2" s="30"/>
      <c r="FH2" s="30"/>
      <c r="FI2" s="30"/>
      <c r="FJ2" s="30"/>
      <c r="FK2" s="30"/>
      <c r="FL2" s="30"/>
      <c r="FM2" s="30"/>
      <c r="FN2" s="30"/>
      <c r="FO2" s="30"/>
      <c r="FP2" s="30"/>
      <c r="FQ2" s="30"/>
      <c r="FR2" s="30"/>
      <c r="FS2" s="30"/>
      <c r="FT2" s="30"/>
      <c r="FU2" s="30"/>
      <c r="FV2" s="30"/>
      <c r="FW2" s="30"/>
      <c r="FX2" s="30"/>
      <c r="FY2" s="30"/>
      <c r="FZ2" s="30"/>
      <c r="GA2" s="30"/>
      <c r="GB2" s="30"/>
      <c r="GC2" s="30"/>
      <c r="GD2" s="30"/>
      <c r="GE2" s="30"/>
      <c r="GF2" s="30"/>
      <c r="GG2" s="30"/>
      <c r="GH2" s="30"/>
      <c r="GI2" s="30"/>
      <c r="GJ2" s="30"/>
      <c r="GK2" s="30"/>
      <c r="GL2" s="30"/>
      <c r="GM2" s="30"/>
      <c r="GN2" s="30"/>
      <c r="GO2" s="30"/>
      <c r="GP2" s="30"/>
      <c r="GQ2" s="30"/>
      <c r="GR2" s="30"/>
      <c r="GS2" s="30"/>
      <c r="GT2" s="30"/>
      <c r="GU2" s="30"/>
      <c r="GV2" s="30"/>
      <c r="GW2" s="30"/>
      <c r="GX2" s="30"/>
      <c r="GY2" s="30"/>
      <c r="GZ2" s="30"/>
      <c r="HA2" s="30"/>
      <c r="HB2" s="30"/>
      <c r="HC2" s="30"/>
      <c r="HD2" s="30"/>
      <c r="HE2" s="30"/>
      <c r="HF2" s="30"/>
      <c r="HG2" s="30"/>
      <c r="HH2" s="30"/>
      <c r="HI2" s="30"/>
      <c r="HJ2" s="30"/>
      <c r="HK2" s="30"/>
      <c r="HL2" s="30"/>
      <c r="HM2" s="30"/>
      <c r="HN2" s="30"/>
      <c r="HO2" s="30"/>
      <c r="HP2" s="30"/>
      <c r="HQ2" s="30"/>
      <c r="HR2" s="30"/>
      <c r="HS2" s="30"/>
      <c r="HT2" s="30"/>
      <c r="HU2" s="30"/>
      <c r="HV2" s="30"/>
      <c r="HW2" s="30"/>
      <c r="HX2" s="30"/>
      <c r="HY2" s="30"/>
      <c r="HZ2" s="30"/>
      <c r="IA2" s="30"/>
    </row>
    <row r="3" spans="1:235" customFormat="1" ht="15.75">
      <c r="A3" s="28"/>
      <c r="B3" s="28"/>
      <c r="C3" s="28"/>
      <c r="D3" s="28"/>
      <c r="E3" s="67"/>
      <c r="F3" s="51"/>
      <c r="G3" s="31"/>
      <c r="H3" s="31"/>
      <c r="I3" s="29"/>
      <c r="J3" s="29"/>
      <c r="K3" s="29"/>
      <c r="L3" s="35" t="s">
        <v>125</v>
      </c>
      <c r="M3" s="35"/>
      <c r="N3" s="35"/>
      <c r="O3" s="35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</row>
    <row r="4" spans="1:235" customFormat="1" ht="15.75">
      <c r="A4" s="28"/>
      <c r="B4" s="28"/>
      <c r="C4" s="28"/>
      <c r="D4" s="28"/>
      <c r="E4" s="67"/>
      <c r="F4" s="51"/>
      <c r="G4" s="31"/>
      <c r="H4" s="31"/>
      <c r="I4" s="29"/>
      <c r="J4" s="29"/>
      <c r="K4" s="29"/>
      <c r="L4" s="172" t="s">
        <v>126</v>
      </c>
      <c r="M4" s="172"/>
      <c r="N4" s="35"/>
      <c r="O4" s="35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</row>
    <row r="5" spans="1:235" customFormat="1" ht="15.75">
      <c r="A5" s="28"/>
      <c r="B5" s="28"/>
      <c r="C5" s="28"/>
      <c r="D5" s="28"/>
      <c r="E5" s="67"/>
      <c r="F5" s="51"/>
      <c r="G5" s="31"/>
      <c r="H5" s="31"/>
      <c r="I5" s="29"/>
      <c r="J5" s="29"/>
      <c r="K5" s="29"/>
      <c r="L5" s="172" t="s">
        <v>176</v>
      </c>
      <c r="M5" s="172"/>
      <c r="N5" s="172"/>
      <c r="O5" s="172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</row>
    <row r="6" spans="1:235" customFormat="1" ht="14.25" customHeight="1">
      <c r="A6" s="28"/>
      <c r="B6" s="28"/>
      <c r="C6" s="28"/>
      <c r="D6" s="28"/>
      <c r="E6" s="67"/>
      <c r="F6" s="51"/>
      <c r="G6" s="31"/>
      <c r="H6" s="31"/>
      <c r="I6" s="29"/>
      <c r="J6" s="29"/>
      <c r="K6" s="29"/>
      <c r="L6" s="35"/>
      <c r="M6" s="35"/>
      <c r="N6" s="35"/>
      <c r="O6" s="35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</row>
    <row r="7" spans="1:235" customFormat="1" ht="15.75">
      <c r="A7" s="32"/>
      <c r="B7" s="32"/>
      <c r="C7" s="32"/>
      <c r="D7" s="32"/>
      <c r="E7" s="33"/>
      <c r="F7" s="33"/>
      <c r="G7" s="32"/>
      <c r="H7" s="32"/>
      <c r="I7" s="32"/>
      <c r="J7" s="32"/>
      <c r="K7" s="32"/>
      <c r="L7" s="186" t="s">
        <v>155</v>
      </c>
      <c r="M7" s="186"/>
      <c r="N7" s="186"/>
      <c r="O7" s="186"/>
      <c r="P7" s="24"/>
      <c r="Q7" s="24"/>
    </row>
    <row r="8" spans="1:235" customFormat="1" ht="15.75">
      <c r="A8" s="32"/>
      <c r="B8" s="32"/>
      <c r="C8" s="32"/>
      <c r="D8" s="32"/>
      <c r="E8" s="33"/>
      <c r="F8" s="33"/>
      <c r="G8" s="32"/>
      <c r="H8" s="32"/>
      <c r="I8" s="32"/>
      <c r="J8" s="32"/>
      <c r="K8" s="32"/>
      <c r="L8" s="186" t="s">
        <v>120</v>
      </c>
      <c r="M8" s="186"/>
      <c r="N8" s="186"/>
      <c r="O8" s="186"/>
      <c r="P8" s="24"/>
      <c r="Q8" s="24"/>
    </row>
    <row r="9" spans="1:235" customFormat="1" ht="15.75">
      <c r="A9" s="28"/>
      <c r="B9" s="28"/>
      <c r="C9" s="28"/>
      <c r="D9" s="28"/>
      <c r="E9" s="67"/>
      <c r="F9" s="51"/>
      <c r="G9" s="29"/>
      <c r="H9" s="29"/>
      <c r="I9" s="29"/>
      <c r="J9" s="29"/>
      <c r="K9" s="29"/>
      <c r="L9" s="187" t="s">
        <v>119</v>
      </c>
      <c r="M9" s="187"/>
      <c r="N9" s="187"/>
      <c r="O9" s="187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</row>
    <row r="10" spans="1:235" customFormat="1" ht="15.75">
      <c r="A10" s="28"/>
      <c r="B10" s="28"/>
      <c r="C10" s="28"/>
      <c r="D10" s="28"/>
      <c r="E10" s="67"/>
      <c r="F10" s="51"/>
      <c r="G10" s="29"/>
      <c r="H10" s="29"/>
      <c r="I10" s="29"/>
      <c r="J10" s="29"/>
      <c r="K10" s="29"/>
      <c r="L10" s="116"/>
      <c r="M10" s="116"/>
      <c r="N10" s="116"/>
      <c r="O10" s="116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</row>
    <row r="11" spans="1:235" customFormat="1" ht="15.75">
      <c r="A11" s="144" t="s">
        <v>160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</row>
    <row r="12" spans="1:235" customFormat="1" ht="15.75">
      <c r="A12" s="144" t="s">
        <v>156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</row>
    <row r="13" spans="1:235" s="4" customFormat="1" ht="15.7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143" t="s">
        <v>154</v>
      </c>
      <c r="O13" s="143"/>
    </row>
    <row r="14" spans="1:235" s="4" customFormat="1" ht="15.75">
      <c r="A14" s="171" t="s">
        <v>0</v>
      </c>
      <c r="B14" s="171" t="s">
        <v>1</v>
      </c>
      <c r="C14" s="171" t="s">
        <v>2</v>
      </c>
      <c r="D14" s="202" t="s">
        <v>3</v>
      </c>
      <c r="E14" s="203" t="s">
        <v>4</v>
      </c>
      <c r="F14" s="203" t="s">
        <v>5</v>
      </c>
      <c r="G14" s="206" t="s">
        <v>157</v>
      </c>
      <c r="H14" s="206" t="s">
        <v>140</v>
      </c>
      <c r="I14" s="206" t="s">
        <v>146</v>
      </c>
      <c r="J14" s="171" t="s">
        <v>85</v>
      </c>
      <c r="K14" s="171" t="s">
        <v>101</v>
      </c>
      <c r="L14" s="207" t="s">
        <v>6</v>
      </c>
      <c r="M14" s="208"/>
      <c r="N14" s="208"/>
      <c r="O14" s="209"/>
    </row>
    <row r="15" spans="1:235" s="4" customFormat="1" ht="15.75">
      <c r="A15" s="171"/>
      <c r="B15" s="171"/>
      <c r="C15" s="171"/>
      <c r="D15" s="202"/>
      <c r="E15" s="204"/>
      <c r="F15" s="204"/>
      <c r="G15" s="206"/>
      <c r="H15" s="206"/>
      <c r="I15" s="206"/>
      <c r="J15" s="171"/>
      <c r="K15" s="171"/>
      <c r="L15" s="206" t="s">
        <v>8</v>
      </c>
      <c r="M15" s="210" t="s">
        <v>9</v>
      </c>
      <c r="N15" s="210"/>
      <c r="O15" s="210"/>
    </row>
    <row r="16" spans="1:235" s="4" customFormat="1" ht="146.25" customHeight="1">
      <c r="A16" s="171"/>
      <c r="B16" s="171"/>
      <c r="C16" s="171"/>
      <c r="D16" s="202"/>
      <c r="E16" s="205"/>
      <c r="F16" s="205"/>
      <c r="G16" s="206"/>
      <c r="H16" s="206"/>
      <c r="I16" s="206"/>
      <c r="J16" s="171"/>
      <c r="K16" s="171"/>
      <c r="L16" s="206"/>
      <c r="M16" s="117" t="s">
        <v>38</v>
      </c>
      <c r="N16" s="117" t="s">
        <v>65</v>
      </c>
      <c r="O16" s="117" t="s">
        <v>105</v>
      </c>
    </row>
    <row r="17" spans="1:15" s="4" customFormat="1" ht="15.75">
      <c r="A17" s="211" t="s">
        <v>60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</row>
    <row r="18" spans="1:15" s="4" customFormat="1" ht="15.75">
      <c r="A18" s="212" t="s">
        <v>10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</row>
    <row r="19" spans="1:15" s="4" customFormat="1" ht="15.75">
      <c r="A19" s="5" t="s">
        <v>11</v>
      </c>
      <c r="B19" s="214" t="s">
        <v>12</v>
      </c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16"/>
    </row>
    <row r="20" spans="1:15" s="4" customFormat="1" ht="15.75">
      <c r="A20" s="6" t="s">
        <v>11</v>
      </c>
      <c r="B20" s="7" t="s">
        <v>11</v>
      </c>
      <c r="C20" s="221" t="s">
        <v>80</v>
      </c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</row>
    <row r="21" spans="1:15" s="4" customFormat="1" ht="15.75">
      <c r="A21" s="145" t="s">
        <v>11</v>
      </c>
      <c r="B21" s="146" t="s">
        <v>11</v>
      </c>
      <c r="C21" s="148" t="s">
        <v>11</v>
      </c>
      <c r="D21" s="182" t="s">
        <v>76</v>
      </c>
      <c r="E21" s="185" t="s">
        <v>41</v>
      </c>
      <c r="F21" s="68" t="s">
        <v>127</v>
      </c>
      <c r="G21" s="10">
        <v>64.099999999999994</v>
      </c>
      <c r="H21" s="10">
        <v>63.7</v>
      </c>
      <c r="I21" s="19">
        <v>61.7</v>
      </c>
      <c r="J21" s="69">
        <v>100</v>
      </c>
      <c r="K21" s="69">
        <v>115</v>
      </c>
      <c r="L21" s="219" t="s">
        <v>87</v>
      </c>
      <c r="M21" s="222">
        <v>50</v>
      </c>
      <c r="N21" s="183">
        <v>53</v>
      </c>
      <c r="O21" s="183">
        <v>55</v>
      </c>
    </row>
    <row r="22" spans="1:15" s="4" customFormat="1" ht="15.75">
      <c r="A22" s="145"/>
      <c r="B22" s="146"/>
      <c r="C22" s="148"/>
      <c r="D22" s="182"/>
      <c r="E22" s="185"/>
      <c r="F22" s="70" t="s">
        <v>39</v>
      </c>
      <c r="G22" s="71"/>
      <c r="H22" s="71"/>
      <c r="I22" s="19"/>
      <c r="J22" s="72"/>
      <c r="K22" s="72"/>
      <c r="L22" s="220"/>
      <c r="M22" s="223"/>
      <c r="N22" s="184"/>
      <c r="O22" s="184"/>
    </row>
    <row r="23" spans="1:15" s="4" customFormat="1" ht="15.75">
      <c r="A23" s="145"/>
      <c r="B23" s="146"/>
      <c r="C23" s="148"/>
      <c r="D23" s="182"/>
      <c r="E23" s="185"/>
      <c r="F23" s="73" t="s">
        <v>7</v>
      </c>
      <c r="G23" s="74">
        <f>SUM(G21:G22)</f>
        <v>64.099999999999994</v>
      </c>
      <c r="H23" s="74">
        <f>SUM(H21:H22)</f>
        <v>63.7</v>
      </c>
      <c r="I23" s="74">
        <f>SUM(I21:I22)</f>
        <v>61.7</v>
      </c>
      <c r="J23" s="74">
        <f>SUM(J21:J22)</f>
        <v>100</v>
      </c>
      <c r="K23" s="74">
        <f>SUM(K21:K22)</f>
        <v>115</v>
      </c>
      <c r="L23" s="218"/>
      <c r="M23" s="218"/>
      <c r="N23" s="218"/>
      <c r="O23" s="218"/>
    </row>
    <row r="24" spans="1:15" s="4" customFormat="1" ht="15.75">
      <c r="A24" s="145" t="s">
        <v>11</v>
      </c>
      <c r="B24" s="146" t="s">
        <v>11</v>
      </c>
      <c r="C24" s="148" t="s">
        <v>14</v>
      </c>
      <c r="D24" s="182" t="s">
        <v>15</v>
      </c>
      <c r="E24" s="185" t="s">
        <v>41</v>
      </c>
      <c r="F24" s="75" t="s">
        <v>127</v>
      </c>
      <c r="G24" s="10">
        <v>14.2</v>
      </c>
      <c r="H24" s="10">
        <v>26.2</v>
      </c>
      <c r="I24" s="19">
        <v>26.2</v>
      </c>
      <c r="J24" s="69">
        <v>26.2</v>
      </c>
      <c r="K24" s="69">
        <v>26.2</v>
      </c>
      <c r="L24" s="225" t="s">
        <v>88</v>
      </c>
      <c r="M24" s="227">
        <v>11</v>
      </c>
      <c r="N24" s="222">
        <v>11</v>
      </c>
      <c r="O24" s="222">
        <v>11</v>
      </c>
    </row>
    <row r="25" spans="1:15" s="4" customFormat="1" ht="15.75">
      <c r="A25" s="145"/>
      <c r="B25" s="146"/>
      <c r="C25" s="148"/>
      <c r="D25" s="182"/>
      <c r="E25" s="185"/>
      <c r="F25" s="70" t="s">
        <v>39</v>
      </c>
      <c r="G25" s="10">
        <v>10.8</v>
      </c>
      <c r="H25" s="10"/>
      <c r="I25" s="19"/>
      <c r="J25" s="69"/>
      <c r="K25" s="69"/>
      <c r="L25" s="226"/>
      <c r="M25" s="228"/>
      <c r="N25" s="223"/>
      <c r="O25" s="223"/>
    </row>
    <row r="26" spans="1:15" s="4" customFormat="1" ht="15.75">
      <c r="A26" s="145"/>
      <c r="B26" s="146"/>
      <c r="C26" s="148"/>
      <c r="D26" s="182"/>
      <c r="E26" s="185"/>
      <c r="F26" s="76" t="s">
        <v>7</v>
      </c>
      <c r="G26" s="74">
        <f t="shared" ref="G26:H26" si="0">SUM(G24:G25)</f>
        <v>25</v>
      </c>
      <c r="H26" s="74">
        <f t="shared" si="0"/>
        <v>26.2</v>
      </c>
      <c r="I26" s="74">
        <f t="shared" ref="I26:K26" si="1">SUM(I24:I25)</f>
        <v>26.2</v>
      </c>
      <c r="J26" s="74">
        <f t="shared" si="1"/>
        <v>26.2</v>
      </c>
      <c r="K26" s="74">
        <f t="shared" si="1"/>
        <v>26.2</v>
      </c>
      <c r="L26" s="224"/>
      <c r="M26" s="224"/>
      <c r="N26" s="224"/>
      <c r="O26" s="224"/>
    </row>
    <row r="27" spans="1:15" s="4" customFormat="1" ht="31.5">
      <c r="A27" s="145" t="s">
        <v>11</v>
      </c>
      <c r="B27" s="146" t="s">
        <v>11</v>
      </c>
      <c r="C27" s="147" t="s">
        <v>46</v>
      </c>
      <c r="D27" s="217" t="s">
        <v>45</v>
      </c>
      <c r="E27" s="173" t="s">
        <v>44</v>
      </c>
      <c r="F27" s="77" t="s">
        <v>127</v>
      </c>
      <c r="G27" s="10">
        <v>9.3000000000000007</v>
      </c>
      <c r="H27" s="10">
        <v>9.1</v>
      </c>
      <c r="I27" s="19">
        <v>9.1</v>
      </c>
      <c r="J27" s="10">
        <v>12</v>
      </c>
      <c r="K27" s="78">
        <v>14</v>
      </c>
      <c r="L27" s="120" t="s">
        <v>98</v>
      </c>
      <c r="M27" s="121" t="s">
        <v>104</v>
      </c>
      <c r="N27" s="121" t="s">
        <v>102</v>
      </c>
      <c r="O27" s="121" t="s">
        <v>103</v>
      </c>
    </row>
    <row r="28" spans="1:15" s="4" customFormat="1" ht="15.75">
      <c r="A28" s="145"/>
      <c r="B28" s="146"/>
      <c r="C28" s="147"/>
      <c r="D28" s="217"/>
      <c r="E28" s="173"/>
      <c r="F28" s="79" t="s">
        <v>7</v>
      </c>
      <c r="G28" s="74">
        <f>SUM(G27:G27)</f>
        <v>9.3000000000000007</v>
      </c>
      <c r="H28" s="74">
        <f>SUM(H27:H27)</f>
        <v>9.1</v>
      </c>
      <c r="I28" s="74">
        <f>SUM(I27:I27)</f>
        <v>9.1</v>
      </c>
      <c r="J28" s="80">
        <f>SUM(J27:J27)</f>
        <v>12</v>
      </c>
      <c r="K28" s="80">
        <f>SUM(K27:K27)</f>
        <v>14</v>
      </c>
      <c r="L28" s="213"/>
      <c r="M28" s="213"/>
      <c r="N28" s="213"/>
      <c r="O28" s="213"/>
    </row>
    <row r="29" spans="1:15" s="4" customFormat="1" ht="51" customHeight="1">
      <c r="A29" s="145" t="s">
        <v>11</v>
      </c>
      <c r="B29" s="146" t="s">
        <v>11</v>
      </c>
      <c r="C29" s="148" t="s">
        <v>79</v>
      </c>
      <c r="D29" s="182" t="s">
        <v>169</v>
      </c>
      <c r="E29" s="185" t="s">
        <v>41</v>
      </c>
      <c r="F29" s="75" t="s">
        <v>127</v>
      </c>
      <c r="G29" s="34">
        <v>73.3</v>
      </c>
      <c r="H29" s="34">
        <v>250</v>
      </c>
      <c r="I29" s="42">
        <v>250</v>
      </c>
      <c r="J29" s="10">
        <v>200</v>
      </c>
      <c r="K29" s="10">
        <v>260</v>
      </c>
      <c r="L29" s="120" t="s">
        <v>89</v>
      </c>
      <c r="M29" s="122" t="s">
        <v>116</v>
      </c>
      <c r="N29" s="122" t="s">
        <v>117</v>
      </c>
      <c r="O29" s="122" t="s">
        <v>118</v>
      </c>
    </row>
    <row r="30" spans="1:15" s="4" customFormat="1" ht="30.75" customHeight="1">
      <c r="A30" s="145"/>
      <c r="B30" s="146"/>
      <c r="C30" s="148"/>
      <c r="D30" s="182"/>
      <c r="E30" s="185"/>
      <c r="F30" s="76" t="s">
        <v>7</v>
      </c>
      <c r="G30" s="74">
        <f>SUM(G29:G29)</f>
        <v>73.3</v>
      </c>
      <c r="H30" s="74">
        <f>SUM(H29:H29)</f>
        <v>250</v>
      </c>
      <c r="I30" s="74">
        <f>SUM(I29:I29)</f>
        <v>250</v>
      </c>
      <c r="J30" s="74">
        <f>SUM(J29:J29)</f>
        <v>200</v>
      </c>
      <c r="K30" s="74">
        <f>SUM(K29:K29)</f>
        <v>260</v>
      </c>
      <c r="L30" s="224"/>
      <c r="M30" s="224"/>
      <c r="N30" s="224"/>
      <c r="O30" s="224"/>
    </row>
    <row r="31" spans="1:15" s="4" customFormat="1" ht="15.75">
      <c r="A31" s="145" t="s">
        <v>11</v>
      </c>
      <c r="B31" s="146" t="s">
        <v>11</v>
      </c>
      <c r="C31" s="148" t="s">
        <v>86</v>
      </c>
      <c r="D31" s="149" t="s">
        <v>106</v>
      </c>
      <c r="E31" s="185" t="s">
        <v>161</v>
      </c>
      <c r="F31" s="175" t="s">
        <v>127</v>
      </c>
      <c r="G31" s="154">
        <v>355.6</v>
      </c>
      <c r="H31" s="196">
        <v>396.1</v>
      </c>
      <c r="I31" s="174">
        <v>415</v>
      </c>
      <c r="J31" s="295">
        <v>550</v>
      </c>
      <c r="K31" s="295">
        <v>600</v>
      </c>
      <c r="L31" s="176" t="s">
        <v>90</v>
      </c>
      <c r="M31" s="179">
        <v>16</v>
      </c>
      <c r="N31" s="179">
        <v>16</v>
      </c>
      <c r="O31" s="179">
        <v>16</v>
      </c>
    </row>
    <row r="32" spans="1:15" s="4" customFormat="1" ht="15.75">
      <c r="A32" s="145"/>
      <c r="B32" s="146"/>
      <c r="C32" s="148"/>
      <c r="D32" s="149"/>
      <c r="E32" s="185"/>
      <c r="F32" s="175"/>
      <c r="G32" s="154"/>
      <c r="H32" s="197"/>
      <c r="I32" s="174"/>
      <c r="J32" s="295"/>
      <c r="K32" s="295"/>
      <c r="L32" s="177"/>
      <c r="M32" s="180"/>
      <c r="N32" s="180"/>
      <c r="O32" s="180"/>
    </row>
    <row r="33" spans="1:16" s="4" customFormat="1" ht="8.25" customHeight="1">
      <c r="A33" s="145"/>
      <c r="B33" s="146"/>
      <c r="C33" s="148"/>
      <c r="D33" s="149"/>
      <c r="E33" s="185"/>
      <c r="F33" s="175"/>
      <c r="G33" s="154"/>
      <c r="H33" s="198"/>
      <c r="I33" s="174"/>
      <c r="J33" s="295"/>
      <c r="K33" s="295"/>
      <c r="L33" s="177"/>
      <c r="M33" s="180"/>
      <c r="N33" s="180"/>
      <c r="O33" s="180"/>
    </row>
    <row r="34" spans="1:16" s="4" customFormat="1" ht="15.75">
      <c r="A34" s="145"/>
      <c r="B34" s="146"/>
      <c r="C34" s="148"/>
      <c r="D34" s="149"/>
      <c r="E34" s="185"/>
      <c r="F34" s="70" t="s">
        <v>39</v>
      </c>
      <c r="G34" s="10">
        <v>57.9</v>
      </c>
      <c r="H34" s="10"/>
      <c r="I34" s="19"/>
      <c r="J34" s="81"/>
      <c r="K34" s="81"/>
      <c r="L34" s="178"/>
      <c r="M34" s="181"/>
      <c r="N34" s="181"/>
      <c r="O34" s="181"/>
    </row>
    <row r="35" spans="1:16" s="4" customFormat="1" ht="15.75">
      <c r="A35" s="145"/>
      <c r="B35" s="146"/>
      <c r="C35" s="148"/>
      <c r="D35" s="149"/>
      <c r="E35" s="185"/>
      <c r="F35" s="76" t="s">
        <v>7</v>
      </c>
      <c r="G35" s="74">
        <f>SUM(G31:G34)</f>
        <v>413.5</v>
      </c>
      <c r="H35" s="74">
        <f>SUM(H31:H34)</f>
        <v>396.1</v>
      </c>
      <c r="I35" s="74">
        <f>SUM(I31:I34)</f>
        <v>415</v>
      </c>
      <c r="J35" s="74">
        <f>SUM(J31:J34)</f>
        <v>550</v>
      </c>
      <c r="K35" s="74">
        <f>SUM(K31:K34)</f>
        <v>600</v>
      </c>
      <c r="L35" s="224"/>
      <c r="M35" s="224"/>
      <c r="N35" s="224"/>
      <c r="O35" s="224"/>
    </row>
    <row r="36" spans="1:16" s="4" customFormat="1" ht="15.75">
      <c r="A36" s="103" t="s">
        <v>11</v>
      </c>
      <c r="B36" s="104" t="s">
        <v>11</v>
      </c>
      <c r="C36" s="199" t="s">
        <v>17</v>
      </c>
      <c r="D36" s="200"/>
      <c r="E36" s="200"/>
      <c r="F36" s="201"/>
      <c r="G36" s="109">
        <f>SUM(G23+G26+G28+G30+G35)</f>
        <v>585.20000000000005</v>
      </c>
      <c r="H36" s="109">
        <f>SUM(H23+H26+H28+H30+H35)</f>
        <v>745.1</v>
      </c>
      <c r="I36" s="110">
        <f t="shared" ref="I36:K36" si="2">SUM(I23+I26+I28+I30+I35)</f>
        <v>762</v>
      </c>
      <c r="J36" s="109">
        <f t="shared" si="2"/>
        <v>888.2</v>
      </c>
      <c r="K36" s="109">
        <f t="shared" si="2"/>
        <v>1015.2</v>
      </c>
      <c r="L36" s="267"/>
      <c r="M36" s="268"/>
      <c r="N36" s="268"/>
      <c r="O36" s="269"/>
    </row>
    <row r="37" spans="1:16" s="4" customFormat="1" ht="15.75">
      <c r="A37" s="103" t="s">
        <v>11</v>
      </c>
      <c r="B37" s="104" t="s">
        <v>16</v>
      </c>
      <c r="C37" s="190" t="s">
        <v>18</v>
      </c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</row>
    <row r="38" spans="1:16" s="4" customFormat="1" ht="15.75">
      <c r="A38" s="145" t="s">
        <v>11</v>
      </c>
      <c r="B38" s="146" t="s">
        <v>16</v>
      </c>
      <c r="C38" s="188" t="s">
        <v>11</v>
      </c>
      <c r="D38" s="189" t="s">
        <v>77</v>
      </c>
      <c r="E38" s="185" t="s">
        <v>161</v>
      </c>
      <c r="F38" s="53" t="s">
        <v>127</v>
      </c>
      <c r="G38" s="34">
        <v>2896.6</v>
      </c>
      <c r="H38" s="34">
        <v>3075.2</v>
      </c>
      <c r="I38" s="141">
        <v>3099.6</v>
      </c>
      <c r="J38" s="25">
        <v>2758.8</v>
      </c>
      <c r="K38" s="21">
        <v>2894</v>
      </c>
      <c r="L38" s="152" t="s">
        <v>91</v>
      </c>
      <c r="M38" s="191" t="s">
        <v>107</v>
      </c>
      <c r="N38" s="191" t="s">
        <v>108</v>
      </c>
      <c r="O38" s="191" t="s">
        <v>109</v>
      </c>
      <c r="P38" s="139"/>
    </row>
    <row r="39" spans="1:16" s="4" customFormat="1" ht="15.75">
      <c r="A39" s="145"/>
      <c r="B39" s="146"/>
      <c r="C39" s="188"/>
      <c r="D39" s="189"/>
      <c r="E39" s="185"/>
      <c r="F39" s="70" t="s">
        <v>39</v>
      </c>
      <c r="G39" s="34">
        <v>97.8</v>
      </c>
      <c r="H39" s="34">
        <v>68.900000000000006</v>
      </c>
      <c r="I39" s="141">
        <v>68.900000000000006</v>
      </c>
      <c r="J39" s="21"/>
      <c r="K39" s="21"/>
      <c r="L39" s="152"/>
      <c r="M39" s="191"/>
      <c r="N39" s="191"/>
      <c r="O39" s="191"/>
    </row>
    <row r="40" spans="1:16" s="4" customFormat="1" ht="15.75">
      <c r="A40" s="145"/>
      <c r="B40" s="146"/>
      <c r="C40" s="188"/>
      <c r="D40" s="189"/>
      <c r="E40" s="185"/>
      <c r="F40" s="192" t="s">
        <v>130</v>
      </c>
      <c r="G40" s="154">
        <v>150.9</v>
      </c>
      <c r="H40" s="196">
        <v>105.4</v>
      </c>
      <c r="I40" s="174">
        <v>127.3</v>
      </c>
      <c r="J40" s="191">
        <v>111</v>
      </c>
      <c r="K40" s="191">
        <v>116.5</v>
      </c>
      <c r="L40" s="152" t="s">
        <v>92</v>
      </c>
      <c r="M40" s="153" t="s">
        <v>110</v>
      </c>
      <c r="N40" s="153" t="s">
        <v>111</v>
      </c>
      <c r="O40" s="153" t="s">
        <v>112</v>
      </c>
      <c r="P40" s="308"/>
    </row>
    <row r="41" spans="1:16" s="4" customFormat="1" ht="15.75">
      <c r="A41" s="145"/>
      <c r="B41" s="146"/>
      <c r="C41" s="188"/>
      <c r="D41" s="189"/>
      <c r="E41" s="185"/>
      <c r="F41" s="192"/>
      <c r="G41" s="154"/>
      <c r="H41" s="198"/>
      <c r="I41" s="174"/>
      <c r="J41" s="191"/>
      <c r="K41" s="191"/>
      <c r="L41" s="152"/>
      <c r="M41" s="153"/>
      <c r="N41" s="153"/>
      <c r="O41" s="153"/>
      <c r="P41" s="308"/>
    </row>
    <row r="42" spans="1:16" ht="31.5">
      <c r="A42" s="145"/>
      <c r="B42" s="146"/>
      <c r="C42" s="188"/>
      <c r="D42" s="189"/>
      <c r="E42" s="185"/>
      <c r="F42" s="70" t="s">
        <v>39</v>
      </c>
      <c r="G42" s="10"/>
      <c r="H42" s="10"/>
      <c r="I42" s="19"/>
      <c r="J42" s="21"/>
      <c r="K42" s="21"/>
      <c r="L42" s="123" t="s">
        <v>173</v>
      </c>
      <c r="M42" s="124" t="s">
        <v>113</v>
      </c>
      <c r="N42" s="124" t="s">
        <v>114</v>
      </c>
      <c r="O42" s="124" t="s">
        <v>115</v>
      </c>
    </row>
    <row r="43" spans="1:16" ht="15.75">
      <c r="A43" s="145"/>
      <c r="B43" s="146"/>
      <c r="C43" s="188"/>
      <c r="D43" s="189"/>
      <c r="E43" s="185"/>
      <c r="F43" s="277" t="s">
        <v>142</v>
      </c>
      <c r="G43" s="169"/>
      <c r="H43" s="56"/>
      <c r="I43" s="244"/>
      <c r="J43" s="194"/>
      <c r="K43" s="194"/>
      <c r="L43" s="123" t="s">
        <v>93</v>
      </c>
      <c r="M43" s="124">
        <v>3152</v>
      </c>
      <c r="N43" s="124">
        <v>3286</v>
      </c>
      <c r="O43" s="124">
        <v>3286</v>
      </c>
    </row>
    <row r="44" spans="1:16" ht="47.25">
      <c r="A44" s="145"/>
      <c r="B44" s="146"/>
      <c r="C44" s="188"/>
      <c r="D44" s="189"/>
      <c r="E44" s="185"/>
      <c r="F44" s="278"/>
      <c r="G44" s="170"/>
      <c r="H44" s="57"/>
      <c r="I44" s="245"/>
      <c r="J44" s="195"/>
      <c r="K44" s="195"/>
      <c r="L44" s="123" t="s">
        <v>94</v>
      </c>
      <c r="M44" s="124">
        <v>52000</v>
      </c>
      <c r="N44" s="124">
        <v>54000</v>
      </c>
      <c r="O44" s="124">
        <v>56000</v>
      </c>
    </row>
    <row r="45" spans="1:16" ht="15.75">
      <c r="A45" s="145"/>
      <c r="B45" s="146"/>
      <c r="C45" s="188"/>
      <c r="D45" s="189"/>
      <c r="E45" s="185"/>
      <c r="F45" s="82" t="s">
        <v>7</v>
      </c>
      <c r="G45" s="80">
        <f>SUM(G38:G43)</f>
        <v>3145.3</v>
      </c>
      <c r="H45" s="80">
        <f>SUM(H38:H43)</f>
        <v>3249.5</v>
      </c>
      <c r="I45" s="74">
        <f>SUM(I38:I43)</f>
        <v>3295.8</v>
      </c>
      <c r="J45" s="80">
        <f>SUM(J38:J43)</f>
        <v>2869.8</v>
      </c>
      <c r="K45" s="80">
        <f>SUM(K38:K43)</f>
        <v>3010.5</v>
      </c>
      <c r="L45" s="193"/>
      <c r="M45" s="193"/>
      <c r="N45" s="193"/>
      <c r="O45" s="193"/>
    </row>
    <row r="46" spans="1:16" ht="78.75">
      <c r="A46" s="145" t="s">
        <v>11</v>
      </c>
      <c r="B46" s="146" t="s">
        <v>16</v>
      </c>
      <c r="C46" s="148" t="s">
        <v>23</v>
      </c>
      <c r="D46" s="149" t="s">
        <v>172</v>
      </c>
      <c r="E46" s="150" t="s">
        <v>162</v>
      </c>
      <c r="F46" s="68" t="s">
        <v>127</v>
      </c>
      <c r="G46" s="83">
        <v>85.1</v>
      </c>
      <c r="H46" s="83">
        <v>40.4</v>
      </c>
      <c r="I46" s="19">
        <v>37</v>
      </c>
      <c r="J46" s="34"/>
      <c r="K46" s="34"/>
      <c r="L46" s="120" t="s">
        <v>68</v>
      </c>
      <c r="M46" s="125">
        <v>1</v>
      </c>
      <c r="N46" s="125"/>
      <c r="O46" s="126"/>
    </row>
    <row r="47" spans="1:16" ht="31.5">
      <c r="A47" s="145"/>
      <c r="B47" s="146"/>
      <c r="C47" s="148"/>
      <c r="D47" s="149"/>
      <c r="E47" s="150"/>
      <c r="F47" s="70" t="s">
        <v>39</v>
      </c>
      <c r="G47" s="84">
        <v>27.3</v>
      </c>
      <c r="H47" s="84"/>
      <c r="I47" s="42"/>
      <c r="J47" s="85"/>
      <c r="K47" s="85"/>
      <c r="L47" s="120" t="s">
        <v>43</v>
      </c>
      <c r="M47" s="125">
        <v>100</v>
      </c>
      <c r="N47" s="125"/>
      <c r="O47" s="126"/>
    </row>
    <row r="48" spans="1:16" ht="15.75">
      <c r="A48" s="145"/>
      <c r="B48" s="146"/>
      <c r="C48" s="148"/>
      <c r="D48" s="149"/>
      <c r="E48" s="150"/>
      <c r="F48" s="73" t="s">
        <v>7</v>
      </c>
      <c r="G48" s="80">
        <f>SUM(G46:G47)</f>
        <v>112.39999999999999</v>
      </c>
      <c r="H48" s="80">
        <f>SUM(H46:H47)</f>
        <v>40.4</v>
      </c>
      <c r="I48" s="74">
        <f>SUM(I46:I47)</f>
        <v>37</v>
      </c>
      <c r="J48" s="80">
        <f>SUM(J46:J47)</f>
        <v>0</v>
      </c>
      <c r="K48" s="80">
        <f>SUM(K46:K47)</f>
        <v>0</v>
      </c>
      <c r="L48" s="151"/>
      <c r="M48" s="151"/>
      <c r="N48" s="151"/>
      <c r="O48" s="151"/>
    </row>
    <row r="49" spans="1:16" ht="15.75">
      <c r="A49" s="103" t="s">
        <v>11</v>
      </c>
      <c r="B49" s="104" t="s">
        <v>16</v>
      </c>
      <c r="C49" s="237" t="s">
        <v>17</v>
      </c>
      <c r="D49" s="237"/>
      <c r="E49" s="237"/>
      <c r="F49" s="237"/>
      <c r="G49" s="105">
        <f>SUM(G45+G48)</f>
        <v>3257.7000000000003</v>
      </c>
      <c r="H49" s="8">
        <f>SUM(H45+H48)</f>
        <v>3289.9</v>
      </c>
      <c r="I49" s="60">
        <f>SUM(I45+I48)</f>
        <v>3332.8</v>
      </c>
      <c r="J49" s="8">
        <f>SUM(J45+J48)</f>
        <v>2869.8</v>
      </c>
      <c r="K49" s="8">
        <f>SUM(K45+K48)</f>
        <v>3010.5</v>
      </c>
      <c r="L49" s="274"/>
      <c r="M49" s="274"/>
      <c r="N49" s="274"/>
      <c r="O49" s="274"/>
    </row>
    <row r="50" spans="1:16" ht="15.75">
      <c r="A50" s="103" t="s">
        <v>11</v>
      </c>
      <c r="B50" s="275" t="s">
        <v>19</v>
      </c>
      <c r="C50" s="275"/>
      <c r="D50" s="275"/>
      <c r="E50" s="275"/>
      <c r="F50" s="275"/>
      <c r="G50" s="111">
        <f>SUM(G36,G49)</f>
        <v>3842.9000000000005</v>
      </c>
      <c r="H50" s="9">
        <f>SUM(H36,H49)</f>
        <v>4035</v>
      </c>
      <c r="I50" s="9">
        <f t="shared" ref="I50:K50" si="3">SUM(I36,I49)</f>
        <v>4094.8</v>
      </c>
      <c r="J50" s="9">
        <f t="shared" si="3"/>
        <v>3758</v>
      </c>
      <c r="K50" s="9">
        <f t="shared" si="3"/>
        <v>4025.7</v>
      </c>
      <c r="L50" s="276"/>
      <c r="M50" s="276"/>
      <c r="N50" s="276"/>
      <c r="O50" s="276"/>
    </row>
    <row r="51" spans="1:16" ht="20.25" customHeight="1">
      <c r="A51" s="155" t="s">
        <v>71</v>
      </c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7"/>
    </row>
    <row r="52" spans="1:16" ht="15.75">
      <c r="A52" s="112" t="s">
        <v>14</v>
      </c>
      <c r="B52" s="293" t="s">
        <v>42</v>
      </c>
      <c r="C52" s="293"/>
      <c r="D52" s="293"/>
      <c r="E52" s="293"/>
      <c r="F52" s="293"/>
      <c r="G52" s="293"/>
      <c r="H52" s="293"/>
      <c r="I52" s="293"/>
      <c r="J52" s="293"/>
      <c r="K52" s="293"/>
      <c r="L52" s="293"/>
      <c r="M52" s="293"/>
      <c r="N52" s="293"/>
      <c r="O52" s="293"/>
    </row>
    <row r="53" spans="1:16" ht="15.75">
      <c r="A53" s="103" t="s">
        <v>14</v>
      </c>
      <c r="B53" s="104" t="s">
        <v>11</v>
      </c>
      <c r="C53" s="272" t="s">
        <v>20</v>
      </c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</row>
    <row r="54" spans="1:16" ht="31.5">
      <c r="A54" s="145" t="s">
        <v>14</v>
      </c>
      <c r="B54" s="146" t="s">
        <v>11</v>
      </c>
      <c r="C54" s="148" t="s">
        <v>14</v>
      </c>
      <c r="D54" s="149" t="s">
        <v>171</v>
      </c>
      <c r="E54" s="185" t="s">
        <v>163</v>
      </c>
      <c r="F54" s="68" t="s">
        <v>127</v>
      </c>
      <c r="G54" s="85">
        <v>88.4</v>
      </c>
      <c r="H54" s="85">
        <v>1370</v>
      </c>
      <c r="I54" s="141">
        <v>807</v>
      </c>
      <c r="J54" s="142">
        <v>198</v>
      </c>
      <c r="K54" s="85"/>
      <c r="L54" s="127" t="s">
        <v>43</v>
      </c>
      <c r="M54" s="125">
        <v>100</v>
      </c>
      <c r="N54" s="128"/>
      <c r="O54" s="128"/>
      <c r="P54" s="140"/>
    </row>
    <row r="55" spans="1:16" ht="15.75">
      <c r="A55" s="145"/>
      <c r="B55" s="146"/>
      <c r="C55" s="148"/>
      <c r="D55" s="149"/>
      <c r="E55" s="185"/>
      <c r="F55" s="70" t="s">
        <v>39</v>
      </c>
      <c r="G55" s="85">
        <v>244</v>
      </c>
      <c r="H55" s="85"/>
      <c r="I55" s="42"/>
      <c r="J55" s="86"/>
      <c r="K55" s="86"/>
      <c r="L55" s="294" t="s">
        <v>69</v>
      </c>
      <c r="M55" s="232">
        <v>100</v>
      </c>
      <c r="N55" s="231"/>
      <c r="O55" s="231"/>
    </row>
    <row r="56" spans="1:16" ht="15.75">
      <c r="A56" s="145"/>
      <c r="B56" s="146"/>
      <c r="C56" s="148"/>
      <c r="D56" s="149"/>
      <c r="E56" s="185"/>
      <c r="F56" s="87" t="s">
        <v>132</v>
      </c>
      <c r="G56" s="85"/>
      <c r="H56" s="85"/>
      <c r="I56" s="42"/>
      <c r="J56" s="86"/>
      <c r="K56" s="86"/>
      <c r="L56" s="294"/>
      <c r="M56" s="232"/>
      <c r="N56" s="231"/>
      <c r="O56" s="231"/>
    </row>
    <row r="57" spans="1:16" ht="15.75">
      <c r="A57" s="145"/>
      <c r="B57" s="146"/>
      <c r="C57" s="148"/>
      <c r="D57" s="149"/>
      <c r="E57" s="185"/>
      <c r="F57" s="68" t="s">
        <v>129</v>
      </c>
      <c r="G57" s="34">
        <v>661</v>
      </c>
      <c r="H57" s="34">
        <v>843</v>
      </c>
      <c r="I57" s="42">
        <v>860</v>
      </c>
      <c r="J57" s="86"/>
      <c r="K57" s="86"/>
      <c r="L57" s="294"/>
      <c r="M57" s="232"/>
      <c r="N57" s="231"/>
      <c r="O57" s="231"/>
    </row>
    <row r="58" spans="1:16" ht="15.75">
      <c r="A58" s="145"/>
      <c r="B58" s="146"/>
      <c r="C58" s="148"/>
      <c r="D58" s="149"/>
      <c r="E58" s="185"/>
      <c r="F58" s="68" t="s">
        <v>144</v>
      </c>
      <c r="G58" s="88">
        <v>1110</v>
      </c>
      <c r="H58" s="88">
        <v>1110</v>
      </c>
      <c r="I58" s="89">
        <v>1110</v>
      </c>
      <c r="J58" s="90"/>
      <c r="K58" s="91"/>
      <c r="L58" s="294"/>
      <c r="M58" s="232"/>
      <c r="N58" s="231"/>
      <c r="O58" s="231"/>
    </row>
    <row r="59" spans="1:16" ht="15.75">
      <c r="A59" s="145"/>
      <c r="B59" s="146"/>
      <c r="C59" s="148"/>
      <c r="D59" s="149"/>
      <c r="E59" s="185"/>
      <c r="F59" s="73" t="s">
        <v>7</v>
      </c>
      <c r="G59" s="80">
        <f>SUM(G54:G58)</f>
        <v>2103.4</v>
      </c>
      <c r="H59" s="80">
        <f>SUM(H54:H58)</f>
        <v>3323</v>
      </c>
      <c r="I59" s="74">
        <f>SUM(I54:I58)</f>
        <v>2777</v>
      </c>
      <c r="J59" s="80">
        <f>SUM(J54:J58)</f>
        <v>198</v>
      </c>
      <c r="K59" s="80">
        <f>SUM(K54:K58)</f>
        <v>0</v>
      </c>
      <c r="L59" s="233"/>
      <c r="M59" s="233"/>
      <c r="N59" s="233"/>
      <c r="O59" s="233"/>
    </row>
    <row r="60" spans="1:16" ht="15.75">
      <c r="A60" s="145" t="s">
        <v>14</v>
      </c>
      <c r="B60" s="146" t="s">
        <v>11</v>
      </c>
      <c r="C60" s="148" t="s">
        <v>16</v>
      </c>
      <c r="D60" s="182" t="s">
        <v>170</v>
      </c>
      <c r="E60" s="185" t="s">
        <v>164</v>
      </c>
      <c r="F60" s="92" t="s">
        <v>127</v>
      </c>
      <c r="G60" s="10"/>
      <c r="H60" s="10">
        <v>574</v>
      </c>
      <c r="I60" s="19">
        <v>224</v>
      </c>
      <c r="J60" s="78">
        <v>1198</v>
      </c>
      <c r="K60" s="10"/>
      <c r="L60" s="229" t="s">
        <v>122</v>
      </c>
      <c r="M60" s="230" t="s">
        <v>74</v>
      </c>
      <c r="N60" s="230"/>
      <c r="O60" s="230" t="s">
        <v>74</v>
      </c>
    </row>
    <row r="61" spans="1:16" ht="15.75">
      <c r="A61" s="145"/>
      <c r="B61" s="146"/>
      <c r="C61" s="148"/>
      <c r="D61" s="182"/>
      <c r="E61" s="185"/>
      <c r="F61" s="70" t="s">
        <v>39</v>
      </c>
      <c r="G61" s="10">
        <v>805</v>
      </c>
      <c r="H61" s="10"/>
      <c r="I61" s="19"/>
      <c r="J61" s="78"/>
      <c r="K61" s="10"/>
      <c r="L61" s="229"/>
      <c r="M61" s="230"/>
      <c r="N61" s="230"/>
      <c r="O61" s="230"/>
    </row>
    <row r="62" spans="1:16" ht="15.75">
      <c r="A62" s="145"/>
      <c r="B62" s="146"/>
      <c r="C62" s="148"/>
      <c r="D62" s="182"/>
      <c r="E62" s="185"/>
      <c r="F62" s="68" t="s">
        <v>144</v>
      </c>
      <c r="G62" s="71"/>
      <c r="H62" s="71"/>
      <c r="I62" s="19"/>
      <c r="J62" s="21">
        <v>1151.5</v>
      </c>
      <c r="K62" s="93"/>
      <c r="L62" s="229"/>
      <c r="M62" s="230"/>
      <c r="N62" s="230"/>
      <c r="O62" s="230"/>
    </row>
    <row r="63" spans="1:16" ht="15.75">
      <c r="A63" s="145"/>
      <c r="B63" s="146"/>
      <c r="C63" s="148"/>
      <c r="D63" s="182"/>
      <c r="E63" s="185"/>
      <c r="F63" s="76" t="s">
        <v>7</v>
      </c>
      <c r="G63" s="74">
        <f>SUM(G60:G62)</f>
        <v>805</v>
      </c>
      <c r="H63" s="74">
        <f>SUM(H60:H62)</f>
        <v>574</v>
      </c>
      <c r="I63" s="74">
        <f>SUM(I60:I62)</f>
        <v>224</v>
      </c>
      <c r="J63" s="74">
        <f>SUM(J60:J62)</f>
        <v>2349.5</v>
      </c>
      <c r="K63" s="74">
        <f>SUM(K60:K62)</f>
        <v>0</v>
      </c>
      <c r="L63" s="233"/>
      <c r="M63" s="233"/>
      <c r="N63" s="233"/>
      <c r="O63" s="233"/>
    </row>
    <row r="64" spans="1:16" ht="31.5">
      <c r="A64" s="158" t="s">
        <v>14</v>
      </c>
      <c r="B64" s="161" t="s">
        <v>11</v>
      </c>
      <c r="C64" s="287" t="s">
        <v>22</v>
      </c>
      <c r="D64" s="290" t="s">
        <v>40</v>
      </c>
      <c r="E64" s="164" t="s">
        <v>165</v>
      </c>
      <c r="F64" s="167" t="s">
        <v>127</v>
      </c>
      <c r="G64" s="169"/>
      <c r="H64" s="56"/>
      <c r="I64" s="244"/>
      <c r="J64" s="246">
        <v>220</v>
      </c>
      <c r="K64" s="194"/>
      <c r="L64" s="129" t="s">
        <v>95</v>
      </c>
      <c r="M64" s="118" t="s">
        <v>74</v>
      </c>
      <c r="N64" s="122"/>
      <c r="O64" s="94"/>
    </row>
    <row r="65" spans="1:102" ht="31.5">
      <c r="A65" s="159"/>
      <c r="B65" s="162"/>
      <c r="C65" s="288"/>
      <c r="D65" s="291"/>
      <c r="E65" s="165"/>
      <c r="F65" s="168"/>
      <c r="G65" s="170"/>
      <c r="H65" s="57"/>
      <c r="I65" s="245"/>
      <c r="J65" s="247"/>
      <c r="K65" s="195"/>
      <c r="L65" s="129" t="s">
        <v>43</v>
      </c>
      <c r="M65" s="122"/>
      <c r="N65" s="122"/>
      <c r="O65" s="94" t="s">
        <v>66</v>
      </c>
    </row>
    <row r="66" spans="1:102" ht="15.75">
      <c r="A66" s="160"/>
      <c r="B66" s="163"/>
      <c r="C66" s="289"/>
      <c r="D66" s="292"/>
      <c r="E66" s="166"/>
      <c r="F66" s="76" t="s">
        <v>7</v>
      </c>
      <c r="G66" s="74">
        <f>SUM(G64:G64)</f>
        <v>0</v>
      </c>
      <c r="H66" s="74"/>
      <c r="I66" s="74">
        <f>SUM(I64:I64)</f>
        <v>0</v>
      </c>
      <c r="J66" s="74">
        <f>SUM(J64:J64)</f>
        <v>220</v>
      </c>
      <c r="K66" s="74">
        <f>SUM(K64:K64)</f>
        <v>0</v>
      </c>
      <c r="L66" s="233"/>
      <c r="M66" s="233"/>
      <c r="N66" s="233"/>
      <c r="O66" s="233"/>
    </row>
    <row r="67" spans="1:102" s="23" customFormat="1" ht="31.5">
      <c r="A67" s="145" t="s">
        <v>14</v>
      </c>
      <c r="B67" s="146" t="s">
        <v>11</v>
      </c>
      <c r="C67" s="148" t="s">
        <v>24</v>
      </c>
      <c r="D67" s="182" t="s">
        <v>36</v>
      </c>
      <c r="E67" s="185" t="s">
        <v>166</v>
      </c>
      <c r="F67" s="281" t="s">
        <v>127</v>
      </c>
      <c r="G67" s="196">
        <v>13.8</v>
      </c>
      <c r="H67" s="58"/>
      <c r="I67" s="283"/>
      <c r="J67" s="285">
        <v>137.30000000000001</v>
      </c>
      <c r="K67" s="246"/>
      <c r="L67" s="130" t="s">
        <v>82</v>
      </c>
      <c r="M67" s="125">
        <v>1</v>
      </c>
      <c r="N67" s="125"/>
      <c r="O67" s="131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</row>
    <row r="68" spans="1:102" s="24" customFormat="1" ht="31.5">
      <c r="A68" s="145"/>
      <c r="B68" s="146"/>
      <c r="C68" s="148"/>
      <c r="D68" s="182"/>
      <c r="E68" s="185"/>
      <c r="F68" s="282"/>
      <c r="G68" s="248"/>
      <c r="H68" s="59"/>
      <c r="I68" s="284"/>
      <c r="J68" s="286"/>
      <c r="K68" s="247"/>
      <c r="L68" s="130" t="s">
        <v>43</v>
      </c>
      <c r="M68" s="125"/>
      <c r="N68" s="27">
        <v>100</v>
      </c>
      <c r="O68" s="131"/>
    </row>
    <row r="69" spans="1:102" ht="15.75">
      <c r="A69" s="145"/>
      <c r="B69" s="146"/>
      <c r="C69" s="148"/>
      <c r="D69" s="182"/>
      <c r="E69" s="185"/>
      <c r="F69" s="76" t="s">
        <v>7</v>
      </c>
      <c r="G69" s="74">
        <f>SUM(G67:G67)</f>
        <v>13.8</v>
      </c>
      <c r="H69" s="74"/>
      <c r="I69" s="74">
        <f>SUM(I67:I67)</f>
        <v>0</v>
      </c>
      <c r="J69" s="74">
        <f>SUM(J67:J67)</f>
        <v>137.30000000000001</v>
      </c>
      <c r="K69" s="74">
        <f>SUM(K67:K67)</f>
        <v>0</v>
      </c>
      <c r="L69" s="280"/>
      <c r="M69" s="280"/>
      <c r="N69" s="280"/>
      <c r="O69" s="280"/>
    </row>
    <row r="70" spans="1:102" ht="31.5">
      <c r="A70" s="145" t="s">
        <v>14</v>
      </c>
      <c r="B70" s="146" t="s">
        <v>11</v>
      </c>
      <c r="C70" s="148" t="s">
        <v>37</v>
      </c>
      <c r="D70" s="182" t="s">
        <v>67</v>
      </c>
      <c r="E70" s="185" t="s">
        <v>166</v>
      </c>
      <c r="F70" s="167" t="s">
        <v>127</v>
      </c>
      <c r="G70" s="238"/>
      <c r="H70" s="95"/>
      <c r="I70" s="244"/>
      <c r="J70" s="240">
        <v>317.60000000000002</v>
      </c>
      <c r="K70" s="242"/>
      <c r="L70" s="132" t="s">
        <v>81</v>
      </c>
      <c r="M70" s="97">
        <v>1</v>
      </c>
      <c r="N70" s="97"/>
      <c r="O70" s="97"/>
    </row>
    <row r="71" spans="1:102" ht="31.5">
      <c r="A71" s="145"/>
      <c r="B71" s="146"/>
      <c r="C71" s="148"/>
      <c r="D71" s="182"/>
      <c r="E71" s="185"/>
      <c r="F71" s="168"/>
      <c r="G71" s="239"/>
      <c r="H71" s="96"/>
      <c r="I71" s="245"/>
      <c r="J71" s="241"/>
      <c r="K71" s="243"/>
      <c r="L71" s="132" t="s">
        <v>43</v>
      </c>
      <c r="M71" s="97"/>
      <c r="N71" s="97">
        <v>100</v>
      </c>
      <c r="O71" s="97"/>
    </row>
    <row r="72" spans="1:102" ht="15.75">
      <c r="A72" s="145"/>
      <c r="B72" s="146"/>
      <c r="C72" s="148"/>
      <c r="D72" s="182"/>
      <c r="E72" s="185"/>
      <c r="F72" s="52" t="s">
        <v>7</v>
      </c>
      <c r="G72" s="12">
        <f>SUM(G70:G71)</f>
        <v>0</v>
      </c>
      <c r="H72" s="12"/>
      <c r="I72" s="11">
        <f>SUM(I70:I71)</f>
        <v>0</v>
      </c>
      <c r="J72" s="12">
        <f>SUM(J70:J71)</f>
        <v>317.60000000000002</v>
      </c>
      <c r="K72" s="12">
        <f>SUM(K70:K71)</f>
        <v>0</v>
      </c>
      <c r="L72" s="279"/>
      <c r="M72" s="279"/>
      <c r="N72" s="279"/>
      <c r="O72" s="279"/>
    </row>
    <row r="73" spans="1:102" ht="15.75">
      <c r="A73" s="103" t="s">
        <v>14</v>
      </c>
      <c r="B73" s="104" t="s">
        <v>11</v>
      </c>
      <c r="C73" s="237" t="s">
        <v>17</v>
      </c>
      <c r="D73" s="237"/>
      <c r="E73" s="237"/>
      <c r="F73" s="237"/>
      <c r="G73" s="105">
        <f>SUM(G59+G63+G66+G69+G72)</f>
        <v>2922.2000000000003</v>
      </c>
      <c r="H73" s="105">
        <f>SUM(H59+H63+H66+H69+H72)</f>
        <v>3897</v>
      </c>
      <c r="I73" s="106">
        <f>SUM(I59+I63+I66+I69+I72)</f>
        <v>3001</v>
      </c>
      <c r="J73" s="105">
        <f>SUM(J59+J63+J66+J69+J72)</f>
        <v>3222.4</v>
      </c>
      <c r="K73" s="105">
        <f>SUM(K59+K63+K66+K69+K72)</f>
        <v>0</v>
      </c>
      <c r="L73" s="236"/>
      <c r="M73" s="236"/>
      <c r="N73" s="236"/>
      <c r="O73" s="236"/>
    </row>
    <row r="74" spans="1:102" ht="15.75">
      <c r="A74" s="103" t="s">
        <v>14</v>
      </c>
      <c r="B74" s="104" t="s">
        <v>16</v>
      </c>
      <c r="C74" s="272" t="s">
        <v>27</v>
      </c>
      <c r="D74" s="272"/>
      <c r="E74" s="272"/>
      <c r="F74" s="272"/>
      <c r="G74" s="272"/>
      <c r="H74" s="272"/>
      <c r="I74" s="272"/>
      <c r="J74" s="272"/>
      <c r="K74" s="272"/>
      <c r="L74" s="272"/>
      <c r="M74" s="272"/>
      <c r="N74" s="272"/>
      <c r="O74" s="272"/>
    </row>
    <row r="75" spans="1:102" ht="9" customHeight="1">
      <c r="A75" s="145" t="s">
        <v>14</v>
      </c>
      <c r="B75" s="146" t="s">
        <v>16</v>
      </c>
      <c r="C75" s="148" t="s">
        <v>11</v>
      </c>
      <c r="D75" s="182" t="s">
        <v>73</v>
      </c>
      <c r="E75" s="164" t="s">
        <v>167</v>
      </c>
      <c r="F75" s="273" t="s">
        <v>131</v>
      </c>
      <c r="G75" s="154">
        <v>67.099999999999994</v>
      </c>
      <c r="H75" s="196"/>
      <c r="I75" s="174"/>
      <c r="J75" s="270"/>
      <c r="K75" s="270"/>
      <c r="L75" s="271"/>
      <c r="M75" s="231"/>
      <c r="N75" s="257"/>
      <c r="O75" s="231"/>
    </row>
    <row r="76" spans="1:102" customFormat="1" ht="13.5" customHeight="1">
      <c r="A76" s="145"/>
      <c r="B76" s="146"/>
      <c r="C76" s="148"/>
      <c r="D76" s="182"/>
      <c r="E76" s="165"/>
      <c r="F76" s="273"/>
      <c r="G76" s="154"/>
      <c r="H76" s="248"/>
      <c r="I76" s="174"/>
      <c r="J76" s="270"/>
      <c r="K76" s="270"/>
      <c r="L76" s="271"/>
      <c r="M76" s="231"/>
      <c r="N76" s="257"/>
      <c r="O76" s="231"/>
    </row>
    <row r="77" spans="1:102" customFormat="1" ht="15.75">
      <c r="A77" s="145"/>
      <c r="B77" s="146"/>
      <c r="C77" s="148"/>
      <c r="D77" s="182"/>
      <c r="E77" s="165"/>
      <c r="F77" s="70" t="s">
        <v>39</v>
      </c>
      <c r="G77" s="98">
        <v>283.2</v>
      </c>
      <c r="H77" s="98"/>
      <c r="I77" s="99"/>
      <c r="J77" s="34"/>
      <c r="K77" s="34"/>
      <c r="L77" s="271"/>
      <c r="M77" s="231"/>
      <c r="N77" s="257"/>
      <c r="O77" s="231"/>
    </row>
    <row r="78" spans="1:102" customFormat="1" ht="15.75">
      <c r="A78" s="145"/>
      <c r="B78" s="146"/>
      <c r="C78" s="148"/>
      <c r="D78" s="182"/>
      <c r="E78" s="165"/>
      <c r="F78" s="68" t="s">
        <v>127</v>
      </c>
      <c r="G78" s="34"/>
      <c r="H78" s="34"/>
      <c r="I78" s="42"/>
      <c r="J78" s="100"/>
      <c r="K78" s="100"/>
      <c r="L78" s="271"/>
      <c r="M78" s="231"/>
      <c r="N78" s="257"/>
      <c r="O78" s="231"/>
    </row>
    <row r="79" spans="1:102" customFormat="1" ht="17.25" customHeight="1">
      <c r="A79" s="145"/>
      <c r="B79" s="146"/>
      <c r="C79" s="148"/>
      <c r="D79" s="182"/>
      <c r="E79" s="166"/>
      <c r="F79" s="73" t="s">
        <v>7</v>
      </c>
      <c r="G79" s="80">
        <f>SUM(G75:G78)</f>
        <v>350.29999999999995</v>
      </c>
      <c r="H79" s="80">
        <f>SUM(H75:H78)</f>
        <v>0</v>
      </c>
      <c r="I79" s="74">
        <f>SUM(I75:I78)</f>
        <v>0</v>
      </c>
      <c r="J79" s="80">
        <f>SUM(J75:J78)</f>
        <v>0</v>
      </c>
      <c r="K79" s="80">
        <f>SUM(K75:K78)</f>
        <v>0</v>
      </c>
      <c r="L79" s="151"/>
      <c r="M79" s="151"/>
      <c r="N79" s="151"/>
      <c r="O79" s="151"/>
    </row>
    <row r="80" spans="1:102" customFormat="1" ht="15.75">
      <c r="A80" s="103" t="s">
        <v>14</v>
      </c>
      <c r="B80" s="104" t="s">
        <v>16</v>
      </c>
      <c r="C80" s="237" t="s">
        <v>17</v>
      </c>
      <c r="D80" s="237"/>
      <c r="E80" s="237"/>
      <c r="F80" s="237"/>
      <c r="G80" s="105">
        <f>G79</f>
        <v>350.29999999999995</v>
      </c>
      <c r="H80" s="105">
        <f>H79</f>
        <v>0</v>
      </c>
      <c r="I80" s="106">
        <f>I79</f>
        <v>0</v>
      </c>
      <c r="J80" s="105">
        <f>J79</f>
        <v>0</v>
      </c>
      <c r="K80" s="105">
        <f>K79</f>
        <v>0</v>
      </c>
      <c r="L80" s="236"/>
      <c r="M80" s="236"/>
      <c r="N80" s="236"/>
      <c r="O80" s="236"/>
    </row>
    <row r="81" spans="1:15" customFormat="1" ht="15.75">
      <c r="A81" s="103" t="s">
        <v>14</v>
      </c>
      <c r="B81" s="275" t="s">
        <v>19</v>
      </c>
      <c r="C81" s="275"/>
      <c r="D81" s="275"/>
      <c r="E81" s="275"/>
      <c r="F81" s="275"/>
      <c r="G81" s="107">
        <f>SUM(G73,G80)</f>
        <v>3272.5</v>
      </c>
      <c r="H81" s="107">
        <f>SUM(H73,H80)</f>
        <v>3897</v>
      </c>
      <c r="I81" s="108">
        <f t="shared" ref="I81:K81" si="4">SUM(I73,I80)</f>
        <v>3001</v>
      </c>
      <c r="J81" s="107">
        <f t="shared" si="4"/>
        <v>3222.4</v>
      </c>
      <c r="K81" s="107">
        <f t="shared" si="4"/>
        <v>0</v>
      </c>
      <c r="L81" s="312"/>
      <c r="M81" s="312"/>
      <c r="N81" s="312"/>
      <c r="O81" s="312"/>
    </row>
    <row r="82" spans="1:15" ht="19.5" customHeight="1">
      <c r="A82" s="155" t="s">
        <v>75</v>
      </c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7"/>
    </row>
    <row r="83" spans="1:15" ht="15.75">
      <c r="A83" s="113" t="s">
        <v>25</v>
      </c>
      <c r="B83" s="261" t="s">
        <v>70</v>
      </c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3"/>
    </row>
    <row r="84" spans="1:15" ht="15.75">
      <c r="A84" s="114" t="s">
        <v>25</v>
      </c>
      <c r="B84" s="115" t="s">
        <v>11</v>
      </c>
      <c r="C84" s="264" t="s">
        <v>83</v>
      </c>
      <c r="D84" s="265"/>
      <c r="E84" s="265"/>
      <c r="F84" s="265"/>
      <c r="G84" s="265"/>
      <c r="H84" s="265"/>
      <c r="I84" s="265"/>
      <c r="J84" s="265"/>
      <c r="K84" s="265"/>
      <c r="L84" s="265"/>
      <c r="M84" s="265"/>
      <c r="N84" s="265"/>
      <c r="O84" s="266"/>
    </row>
    <row r="85" spans="1:15" s="4" customFormat="1" ht="15.75">
      <c r="A85" s="145" t="s">
        <v>25</v>
      </c>
      <c r="B85" s="146" t="s">
        <v>11</v>
      </c>
      <c r="C85" s="147" t="s">
        <v>11</v>
      </c>
      <c r="D85" s="234" t="s">
        <v>78</v>
      </c>
      <c r="E85" s="235" t="s">
        <v>168</v>
      </c>
      <c r="F85" s="77" t="s">
        <v>127</v>
      </c>
      <c r="G85" s="71">
        <v>4.4000000000000004</v>
      </c>
      <c r="H85" s="71"/>
      <c r="I85" s="19"/>
      <c r="J85" s="69"/>
      <c r="K85" s="69"/>
      <c r="L85" s="260" t="s">
        <v>96</v>
      </c>
      <c r="M85" s="259">
        <v>100</v>
      </c>
      <c r="N85" s="259"/>
      <c r="O85" s="259"/>
    </row>
    <row r="86" spans="1:15" s="4" customFormat="1" ht="15.75">
      <c r="A86" s="145"/>
      <c r="B86" s="146"/>
      <c r="C86" s="147"/>
      <c r="D86" s="234"/>
      <c r="E86" s="235"/>
      <c r="F86" s="70" t="s">
        <v>39</v>
      </c>
      <c r="G86" s="71">
        <v>7.4</v>
      </c>
      <c r="H86" s="71">
        <v>11.8</v>
      </c>
      <c r="I86" s="19">
        <v>11.8</v>
      </c>
      <c r="J86" s="69"/>
      <c r="K86" s="69"/>
      <c r="L86" s="260"/>
      <c r="M86" s="259"/>
      <c r="N86" s="259"/>
      <c r="O86" s="259"/>
    </row>
    <row r="87" spans="1:15" s="4" customFormat="1" ht="15.75">
      <c r="A87" s="145"/>
      <c r="B87" s="146"/>
      <c r="C87" s="147"/>
      <c r="D87" s="234"/>
      <c r="E87" s="235"/>
      <c r="F87" s="77" t="s">
        <v>130</v>
      </c>
      <c r="G87" s="71"/>
      <c r="H87" s="71"/>
      <c r="I87" s="19"/>
      <c r="J87" s="69"/>
      <c r="K87" s="69"/>
      <c r="L87" s="260"/>
      <c r="M87" s="259"/>
      <c r="N87" s="259"/>
      <c r="O87" s="259"/>
    </row>
    <row r="88" spans="1:15" s="4" customFormat="1" ht="15.75">
      <c r="A88" s="145"/>
      <c r="B88" s="146"/>
      <c r="C88" s="147"/>
      <c r="D88" s="234"/>
      <c r="E88" s="235"/>
      <c r="F88" s="77" t="s">
        <v>144</v>
      </c>
      <c r="G88" s="71">
        <v>289.60000000000002</v>
      </c>
      <c r="H88" s="71">
        <v>289.60000000000002</v>
      </c>
      <c r="I88" s="19"/>
      <c r="J88" s="69"/>
      <c r="K88" s="69"/>
      <c r="L88" s="260"/>
      <c r="M88" s="259"/>
      <c r="N88" s="259"/>
      <c r="O88" s="259"/>
    </row>
    <row r="89" spans="1:15" s="4" customFormat="1" ht="15.75">
      <c r="A89" s="145"/>
      <c r="B89" s="146"/>
      <c r="C89" s="147"/>
      <c r="D89" s="234"/>
      <c r="E89" s="235"/>
      <c r="F89" s="79" t="s">
        <v>7</v>
      </c>
      <c r="G89" s="80">
        <f>SUM(G85:G88)</f>
        <v>301.40000000000003</v>
      </c>
      <c r="H89" s="80">
        <f>SUM(H85:H88)</f>
        <v>301.40000000000003</v>
      </c>
      <c r="I89" s="74">
        <f>SUM(I85:I88)</f>
        <v>11.8</v>
      </c>
      <c r="J89" s="80">
        <f>SUM(J85:J88)</f>
        <v>0</v>
      </c>
      <c r="K89" s="80">
        <f>SUM(K85:K88)</f>
        <v>0</v>
      </c>
      <c r="L89" s="213"/>
      <c r="M89" s="213"/>
      <c r="N89" s="213"/>
      <c r="O89" s="213"/>
    </row>
    <row r="90" spans="1:15" s="4" customFormat="1" ht="15.75">
      <c r="A90" s="145" t="s">
        <v>25</v>
      </c>
      <c r="B90" s="146" t="s">
        <v>11</v>
      </c>
      <c r="C90" s="147" t="s">
        <v>14</v>
      </c>
      <c r="D90" s="249" t="s">
        <v>100</v>
      </c>
      <c r="E90" s="235" t="s">
        <v>168</v>
      </c>
      <c r="F90" s="252" t="s">
        <v>127</v>
      </c>
      <c r="G90" s="250">
        <v>113.1</v>
      </c>
      <c r="H90" s="238">
        <v>169.5</v>
      </c>
      <c r="I90" s="313">
        <v>169.5</v>
      </c>
      <c r="J90" s="256"/>
      <c r="K90" s="256">
        <v>0</v>
      </c>
      <c r="L90" s="251" t="s">
        <v>97</v>
      </c>
      <c r="M90" s="314">
        <v>100</v>
      </c>
      <c r="N90" s="253"/>
      <c r="O90" s="258"/>
    </row>
    <row r="91" spans="1:15" s="4" customFormat="1" ht="15.75">
      <c r="A91" s="145"/>
      <c r="B91" s="146"/>
      <c r="C91" s="147"/>
      <c r="D91" s="249"/>
      <c r="E91" s="235"/>
      <c r="F91" s="252"/>
      <c r="G91" s="250"/>
      <c r="H91" s="254"/>
      <c r="I91" s="313"/>
      <c r="J91" s="256"/>
      <c r="K91" s="256"/>
      <c r="L91" s="251"/>
      <c r="M91" s="314"/>
      <c r="N91" s="253"/>
      <c r="O91" s="258"/>
    </row>
    <row r="92" spans="1:15" s="4" customFormat="1" ht="15.75">
      <c r="A92" s="145"/>
      <c r="B92" s="146"/>
      <c r="C92" s="147"/>
      <c r="D92" s="249"/>
      <c r="E92" s="235"/>
      <c r="F92" s="70" t="s">
        <v>39</v>
      </c>
      <c r="G92" s="71">
        <v>1.9</v>
      </c>
      <c r="H92" s="71">
        <v>113.4</v>
      </c>
      <c r="I92" s="19">
        <v>113.4</v>
      </c>
      <c r="J92" s="69"/>
      <c r="K92" s="69"/>
      <c r="L92" s="251"/>
      <c r="M92" s="314"/>
      <c r="N92" s="253"/>
      <c r="O92" s="258"/>
    </row>
    <row r="93" spans="1:15" s="4" customFormat="1" ht="15.75">
      <c r="A93" s="145"/>
      <c r="B93" s="146"/>
      <c r="C93" s="147"/>
      <c r="D93" s="249"/>
      <c r="E93" s="235"/>
      <c r="F93" s="79" t="s">
        <v>7</v>
      </c>
      <c r="G93" s="80">
        <f>SUM(G90:G92)</f>
        <v>115</v>
      </c>
      <c r="H93" s="80">
        <f>SUM(H90:H92)</f>
        <v>282.89999999999998</v>
      </c>
      <c r="I93" s="74">
        <f>SUM(I90:I92)</f>
        <v>282.89999999999998</v>
      </c>
      <c r="J93" s="80">
        <f>SUM(J90:J92)</f>
        <v>0</v>
      </c>
      <c r="K93" s="80">
        <f>SUM(K90:K92)</f>
        <v>0</v>
      </c>
      <c r="L93" s="213"/>
      <c r="M93" s="213"/>
      <c r="N93" s="213"/>
      <c r="O93" s="213"/>
    </row>
    <row r="94" spans="1:15" ht="15.75">
      <c r="A94" s="103" t="s">
        <v>25</v>
      </c>
      <c r="B94" s="104" t="s">
        <v>11</v>
      </c>
      <c r="C94" s="237" t="s">
        <v>17</v>
      </c>
      <c r="D94" s="237"/>
      <c r="E94" s="237"/>
      <c r="F94" s="237"/>
      <c r="G94" s="105">
        <f>G89+G93</f>
        <v>416.40000000000003</v>
      </c>
      <c r="H94" s="105">
        <f>H89+H93</f>
        <v>584.29999999999995</v>
      </c>
      <c r="I94" s="106">
        <f>I89+I93</f>
        <v>294.7</v>
      </c>
      <c r="J94" s="105">
        <f>J89+J93</f>
        <v>0</v>
      </c>
      <c r="K94" s="105">
        <f>K89+K93</f>
        <v>0</v>
      </c>
      <c r="L94" s="236"/>
      <c r="M94" s="236"/>
      <c r="N94" s="236"/>
      <c r="O94" s="236"/>
    </row>
    <row r="95" spans="1:15" customFormat="1" ht="15.75">
      <c r="A95" s="103" t="s">
        <v>25</v>
      </c>
      <c r="B95" s="275" t="s">
        <v>19</v>
      </c>
      <c r="C95" s="275"/>
      <c r="D95" s="275"/>
      <c r="E95" s="275"/>
      <c r="F95" s="275"/>
      <c r="G95" s="107">
        <f>SUM(G94)</f>
        <v>416.40000000000003</v>
      </c>
      <c r="H95" s="107">
        <f>SUM(H94)</f>
        <v>584.29999999999995</v>
      </c>
      <c r="I95" s="108">
        <f>SUM(I94)</f>
        <v>294.7</v>
      </c>
      <c r="J95" s="107">
        <f>SUM(J94)</f>
        <v>0</v>
      </c>
      <c r="K95" s="107">
        <f>SUM(K94)</f>
        <v>0</v>
      </c>
      <c r="L95" s="312"/>
      <c r="M95" s="312"/>
      <c r="N95" s="312"/>
      <c r="O95" s="312"/>
    </row>
    <row r="96" spans="1:15" customFormat="1" ht="17.25" customHeight="1">
      <c r="A96" s="315" t="s">
        <v>28</v>
      </c>
      <c r="B96" s="316"/>
      <c r="C96" s="316"/>
      <c r="D96" s="316"/>
      <c r="E96" s="316"/>
      <c r="F96" s="317"/>
      <c r="G96" s="101">
        <f>SUM(G50,G95,G81)</f>
        <v>7531.8</v>
      </c>
      <c r="H96" s="101">
        <f>SUM(H50,H95,H81)</f>
        <v>8516.2999999999993</v>
      </c>
      <c r="I96" s="102">
        <f>SUM(I50,I95,I81)</f>
        <v>7390.5</v>
      </c>
      <c r="J96" s="101">
        <f>SUM(J50,J95,J81)</f>
        <v>6980.4</v>
      </c>
      <c r="K96" s="101">
        <f>SUM(K50,K95,K81)</f>
        <v>4025.7</v>
      </c>
      <c r="L96" s="255"/>
      <c r="M96" s="255"/>
      <c r="N96" s="255"/>
      <c r="O96" s="255"/>
    </row>
    <row r="97" spans="1:15" customFormat="1" hidden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</row>
    <row r="98" spans="1:15" customFormat="1" ht="15.75" hidden="1">
      <c r="A98" s="24"/>
      <c r="B98" s="24"/>
      <c r="C98" s="24"/>
      <c r="D98" s="24"/>
      <c r="E98" s="24" t="s">
        <v>127</v>
      </c>
      <c r="F98" s="27" t="s">
        <v>13</v>
      </c>
      <c r="G98" s="10">
        <f>SUM(G21+G24+G27+G29+G31+G38+G46+G54+G60+G64+G65+G68+G70+G71+G78+G85+G90)</f>
        <v>3704.1</v>
      </c>
      <c r="H98" s="10">
        <f>SUM(H21+H24+H27+H29+H31+H38+H46+H54+H60+H64+H65+H68+H70+H71+H78+H85+H90)</f>
        <v>5974.2</v>
      </c>
      <c r="I98" s="10">
        <f t="shared" ref="I98:K98" si="5">SUM(I21+I24+I27+I29+I31+I38+I46+I54+I60+I64+I65+I68+I70+I71+I78+I85+I90)</f>
        <v>5099.1000000000004</v>
      </c>
      <c r="J98" s="10">
        <f>SUM(J21+J24+J27+J29+J31+J38+J46+J54+J60+J64+J65+J67+J68+J70+J71+J78+J85+J90)</f>
        <v>5717.9000000000005</v>
      </c>
      <c r="K98" s="10">
        <f t="shared" si="5"/>
        <v>3909.2</v>
      </c>
      <c r="L98" s="24"/>
      <c r="M98" s="24"/>
      <c r="N98" s="24"/>
      <c r="O98" s="24"/>
    </row>
    <row r="99" spans="1:15" customFormat="1" ht="15.75" hidden="1">
      <c r="A99" s="24"/>
      <c r="B99" s="24"/>
      <c r="C99" s="24"/>
      <c r="D99" s="24"/>
      <c r="E99" s="24" t="s">
        <v>39</v>
      </c>
      <c r="F99" s="27" t="s">
        <v>62</v>
      </c>
      <c r="G99" s="10">
        <f>SUM(G22+G25+G34+G39+G47+G55+G61+G67+G77+G86+G92)</f>
        <v>1549.1000000000001</v>
      </c>
      <c r="H99" s="10">
        <f>SUM(H22+H25+H34+H39+H47+H55+H61+H67+H77+H86+H92)</f>
        <v>194.10000000000002</v>
      </c>
      <c r="I99" s="10">
        <f t="shared" ref="I99:K99" si="6">SUM(I22+I25+I34+I39+I47+I55+I61+I67+I77+I86+I92)</f>
        <v>194.10000000000002</v>
      </c>
      <c r="J99" s="10">
        <f>SUM(J22+J25+J34+J39+J47+J55+J61+J77+J86+J92)</f>
        <v>0</v>
      </c>
      <c r="K99" s="10">
        <f t="shared" si="6"/>
        <v>0</v>
      </c>
      <c r="L99" s="24"/>
      <c r="M99" s="24"/>
      <c r="N99" s="24"/>
      <c r="O99" s="24"/>
    </row>
    <row r="100" spans="1:15" customFormat="1" ht="15.75" hidden="1">
      <c r="A100" s="24"/>
      <c r="B100" s="24"/>
      <c r="C100" s="24"/>
      <c r="D100" s="24"/>
      <c r="E100" s="24" t="s">
        <v>130</v>
      </c>
      <c r="F100" s="50" t="s">
        <v>34</v>
      </c>
      <c r="G100" s="10">
        <f>SUM(G40+G87)</f>
        <v>150.9</v>
      </c>
      <c r="H100" s="10">
        <f>SUM(H40+H87)</f>
        <v>105.4</v>
      </c>
      <c r="I100" s="10">
        <f>SUM(I40+I87)</f>
        <v>127.3</v>
      </c>
      <c r="J100" s="10">
        <f>SUM(J40+J87)</f>
        <v>111</v>
      </c>
      <c r="K100" s="10">
        <f>SUM(K40+K87)</f>
        <v>116.5</v>
      </c>
      <c r="L100" s="24"/>
      <c r="M100" s="24"/>
      <c r="N100" s="24"/>
      <c r="O100" s="24"/>
    </row>
    <row r="101" spans="1:15" customFormat="1" ht="15.75" hidden="1">
      <c r="A101" s="24"/>
      <c r="B101" s="24"/>
      <c r="C101" s="24"/>
      <c r="D101" s="24"/>
      <c r="E101" s="24" t="s">
        <v>39</v>
      </c>
      <c r="F101" s="50" t="s">
        <v>72</v>
      </c>
      <c r="G101" s="10">
        <f>G42</f>
        <v>0</v>
      </c>
      <c r="H101" s="10">
        <f>H42</f>
        <v>0</v>
      </c>
      <c r="I101" s="10">
        <f>SUM(I42)</f>
        <v>0</v>
      </c>
      <c r="J101" s="10">
        <f>SUM(J42)</f>
        <v>0</v>
      </c>
      <c r="K101" s="10">
        <f>SUM(K42)</f>
        <v>0</v>
      </c>
      <c r="L101" s="24"/>
      <c r="M101" s="24"/>
      <c r="N101" s="24"/>
      <c r="O101" s="24"/>
    </row>
    <row r="102" spans="1:15" customFormat="1" ht="15.75" hidden="1">
      <c r="A102" s="24"/>
      <c r="B102" s="24"/>
      <c r="C102" s="24"/>
      <c r="D102" s="24"/>
      <c r="E102" s="24" t="s">
        <v>132</v>
      </c>
      <c r="F102" s="50" t="s">
        <v>26</v>
      </c>
      <c r="G102" s="10">
        <f t="shared" ref="G102:K103" si="7">SUM(G56)</f>
        <v>0</v>
      </c>
      <c r="H102" s="10">
        <f t="shared" si="7"/>
        <v>0</v>
      </c>
      <c r="I102" s="10">
        <f t="shared" si="7"/>
        <v>0</v>
      </c>
      <c r="J102" s="10">
        <f t="shared" si="7"/>
        <v>0</v>
      </c>
      <c r="K102" s="10">
        <f t="shared" si="7"/>
        <v>0</v>
      </c>
      <c r="L102" s="24"/>
      <c r="M102" s="24"/>
      <c r="N102" s="24"/>
      <c r="O102" s="24"/>
    </row>
    <row r="103" spans="1:15" customFormat="1" ht="15.75" hidden="1">
      <c r="A103" s="24"/>
      <c r="B103" s="24"/>
      <c r="C103" s="24"/>
      <c r="D103" s="24"/>
      <c r="E103" s="24" t="s">
        <v>129</v>
      </c>
      <c r="F103" s="50" t="s">
        <v>33</v>
      </c>
      <c r="G103" s="10">
        <f t="shared" si="7"/>
        <v>661</v>
      </c>
      <c r="H103" s="10">
        <f t="shared" si="7"/>
        <v>843</v>
      </c>
      <c r="I103" s="10">
        <f t="shared" si="7"/>
        <v>860</v>
      </c>
      <c r="J103" s="10">
        <f t="shared" si="7"/>
        <v>0</v>
      </c>
      <c r="K103" s="10">
        <f t="shared" si="7"/>
        <v>0</v>
      </c>
      <c r="L103" s="24"/>
      <c r="M103" s="24"/>
      <c r="N103" s="24"/>
      <c r="O103" s="24"/>
    </row>
    <row r="104" spans="1:15" customFormat="1" ht="15.75" hidden="1">
      <c r="A104" s="24"/>
      <c r="B104" s="24"/>
      <c r="C104" s="24"/>
      <c r="D104" s="24"/>
      <c r="E104" s="24" t="s">
        <v>142</v>
      </c>
      <c r="F104" s="50" t="s">
        <v>32</v>
      </c>
      <c r="G104" s="10">
        <f>SUM(G43)</f>
        <v>0</v>
      </c>
      <c r="H104" s="10">
        <f>SUM(H43)</f>
        <v>0</v>
      </c>
      <c r="I104" s="10">
        <f t="shared" ref="I104:K104" si="8">SUM(I43)</f>
        <v>0</v>
      </c>
      <c r="J104" s="10">
        <f t="shared" si="8"/>
        <v>0</v>
      </c>
      <c r="K104" s="10">
        <f t="shared" si="8"/>
        <v>0</v>
      </c>
      <c r="L104" s="24"/>
      <c r="M104" s="24"/>
      <c r="N104" s="24"/>
      <c r="O104" s="24"/>
    </row>
    <row r="105" spans="1:15" customFormat="1" ht="15.75" hidden="1">
      <c r="A105" s="24"/>
      <c r="B105" s="24"/>
      <c r="C105" s="24"/>
      <c r="D105" s="24"/>
      <c r="E105" s="24" t="s">
        <v>131</v>
      </c>
      <c r="F105" s="50" t="s">
        <v>99</v>
      </c>
      <c r="G105" s="10">
        <f>SUM(G75)</f>
        <v>67.099999999999994</v>
      </c>
      <c r="H105" s="10">
        <f>SUM(H75)</f>
        <v>0</v>
      </c>
      <c r="I105" s="10">
        <f t="shared" ref="I105:K105" si="9">SUM(I75)</f>
        <v>0</v>
      </c>
      <c r="J105" s="10">
        <f t="shared" si="9"/>
        <v>0</v>
      </c>
      <c r="K105" s="10">
        <f t="shared" si="9"/>
        <v>0</v>
      </c>
      <c r="L105" s="24"/>
      <c r="M105" s="24"/>
      <c r="N105" s="24"/>
      <c r="O105" s="24"/>
    </row>
    <row r="106" spans="1:15" customFormat="1" ht="15.75" hidden="1">
      <c r="A106" s="24"/>
      <c r="B106" s="24"/>
      <c r="C106" s="24"/>
      <c r="D106" s="24"/>
      <c r="E106" s="24" t="s">
        <v>144</v>
      </c>
      <c r="F106" s="50" t="s">
        <v>21</v>
      </c>
      <c r="G106" s="10">
        <f>SUM(G58+G62+G88)</f>
        <v>1399.6</v>
      </c>
      <c r="H106" s="10">
        <f>SUM(H58+H62+H88)</f>
        <v>1399.6</v>
      </c>
      <c r="I106" s="10">
        <f t="shared" ref="I106:K106" si="10">SUM(I58+I62+I88)</f>
        <v>1110</v>
      </c>
      <c r="J106" s="10">
        <f t="shared" si="10"/>
        <v>1151.5</v>
      </c>
      <c r="K106" s="10">
        <f t="shared" si="10"/>
        <v>0</v>
      </c>
      <c r="L106" s="24"/>
      <c r="M106" s="24"/>
      <c r="N106" s="24"/>
      <c r="O106" s="24"/>
    </row>
    <row r="107" spans="1:15" ht="15.75" hidden="1">
      <c r="A107" s="24"/>
      <c r="B107" s="24"/>
      <c r="C107" s="24"/>
      <c r="D107" s="24"/>
      <c r="E107" s="24"/>
      <c r="F107" s="54" t="s">
        <v>35</v>
      </c>
      <c r="G107" s="15">
        <f>SUM(G98:G106)</f>
        <v>7531.7999999999993</v>
      </c>
      <c r="H107" s="15">
        <f>SUM(H98:H106)</f>
        <v>8516.2999999999993</v>
      </c>
      <c r="I107" s="15">
        <f>SUM(I98:I106)</f>
        <v>7390.5000000000009</v>
      </c>
      <c r="J107" s="15">
        <f>SUM(J98:J106)</f>
        <v>6980.4000000000005</v>
      </c>
      <c r="K107" s="15">
        <f>SUM(K98:K106)</f>
        <v>4025.7</v>
      </c>
      <c r="L107" s="24"/>
      <c r="M107" s="24"/>
      <c r="N107" s="24"/>
      <c r="O107" s="24"/>
    </row>
    <row r="108" spans="1:15" s="138" customFormat="1" ht="54.75" customHeight="1">
      <c r="A108" s="17"/>
      <c r="B108" s="17"/>
      <c r="C108" s="17"/>
      <c r="D108" s="17"/>
      <c r="E108" s="17"/>
      <c r="F108" s="136"/>
      <c r="G108" s="137"/>
      <c r="H108" s="137"/>
      <c r="I108" s="137"/>
      <c r="J108" s="137"/>
      <c r="K108" s="137"/>
      <c r="L108" s="17"/>
      <c r="M108" s="17"/>
      <c r="N108" s="17"/>
      <c r="O108" s="17"/>
    </row>
    <row r="109" spans="1:15" ht="15.75">
      <c r="A109" s="310" t="s">
        <v>61</v>
      </c>
      <c r="B109" s="310"/>
      <c r="C109" s="310"/>
      <c r="D109" s="310"/>
      <c r="E109" s="310"/>
      <c r="F109" s="310"/>
      <c r="G109" s="310"/>
      <c r="H109" s="310"/>
      <c r="I109" s="310"/>
      <c r="J109" s="310"/>
      <c r="K109" s="310"/>
      <c r="L109" s="24"/>
      <c r="M109" s="24"/>
      <c r="N109" s="24"/>
      <c r="O109" s="24"/>
    </row>
    <row r="110" spans="1:15" ht="15.75">
      <c r="A110" s="24"/>
      <c r="B110" s="24"/>
      <c r="C110" s="24"/>
      <c r="D110" s="24"/>
      <c r="E110" s="24"/>
      <c r="F110" s="55"/>
      <c r="H110" s="47"/>
      <c r="I110" s="47"/>
      <c r="J110" s="311" t="s">
        <v>84</v>
      </c>
      <c r="K110" s="311"/>
      <c r="L110" s="17"/>
      <c r="M110" s="17"/>
      <c r="N110" s="17"/>
      <c r="O110" s="17"/>
    </row>
    <row r="111" spans="1:15" ht="49.5" customHeight="1">
      <c r="A111" s="48" t="s">
        <v>149</v>
      </c>
      <c r="B111" s="309" t="s">
        <v>49</v>
      </c>
      <c r="C111" s="309"/>
      <c r="D111" s="309"/>
      <c r="E111" s="309"/>
      <c r="F111" s="309"/>
      <c r="G111" s="41" t="s">
        <v>157</v>
      </c>
      <c r="H111" s="41" t="s">
        <v>140</v>
      </c>
      <c r="I111" s="49" t="s">
        <v>146</v>
      </c>
      <c r="J111" s="41" t="s">
        <v>85</v>
      </c>
      <c r="K111" s="41" t="s">
        <v>101</v>
      </c>
      <c r="L111" s="17"/>
      <c r="M111" s="17"/>
      <c r="N111" s="17"/>
      <c r="O111" s="17"/>
    </row>
    <row r="112" spans="1:15" ht="15.75">
      <c r="A112" s="26" t="s">
        <v>29</v>
      </c>
      <c r="B112" s="299" t="s">
        <v>150</v>
      </c>
      <c r="C112" s="300"/>
      <c r="D112" s="300"/>
      <c r="E112" s="300"/>
      <c r="F112" s="298"/>
      <c r="G112" s="15">
        <f>SUM(G113:G122)</f>
        <v>7464.7000000000007</v>
      </c>
      <c r="H112" s="15">
        <f>SUM(H113:H122)</f>
        <v>8516.2999999999993</v>
      </c>
      <c r="I112" s="15">
        <f>SUM(I113:I122)</f>
        <v>7390.5000000000009</v>
      </c>
      <c r="J112" s="15">
        <f>SUM(J113:J122)</f>
        <v>6980.4000000000005</v>
      </c>
      <c r="K112" s="15">
        <f>SUM(K113:K122)</f>
        <v>4025.7</v>
      </c>
      <c r="L112" s="17"/>
      <c r="M112" s="133"/>
      <c r="N112" s="133"/>
      <c r="O112" s="133"/>
    </row>
    <row r="113" spans="1:15" ht="15.75">
      <c r="A113" s="44" t="s">
        <v>127</v>
      </c>
      <c r="B113" s="296" t="s">
        <v>30</v>
      </c>
      <c r="C113" s="301"/>
      <c r="D113" s="301"/>
      <c r="E113" s="301"/>
      <c r="F113" s="298"/>
      <c r="G113" s="40">
        <f>G98</f>
        <v>3704.1</v>
      </c>
      <c r="H113" s="10">
        <v>5974.2</v>
      </c>
      <c r="I113" s="19">
        <f>I98</f>
        <v>5099.1000000000004</v>
      </c>
      <c r="J113" s="10">
        <f>J98</f>
        <v>5717.9000000000005</v>
      </c>
      <c r="K113" s="10">
        <f>K98</f>
        <v>3909.2</v>
      </c>
      <c r="L113" s="17"/>
      <c r="M113" s="134"/>
      <c r="N113" s="134"/>
      <c r="O113" s="134"/>
    </row>
    <row r="114" spans="1:15" ht="15.75">
      <c r="A114" s="44" t="s">
        <v>132</v>
      </c>
      <c r="B114" s="296" t="s">
        <v>133</v>
      </c>
      <c r="C114" s="301"/>
      <c r="D114" s="301"/>
      <c r="E114" s="301"/>
      <c r="F114" s="298"/>
      <c r="G114" s="40"/>
      <c r="H114" s="40"/>
      <c r="I114" s="19"/>
      <c r="J114" s="40"/>
      <c r="K114" s="40"/>
      <c r="L114" s="17"/>
      <c r="M114" s="135"/>
      <c r="N114" s="135"/>
      <c r="O114" s="135"/>
    </row>
    <row r="115" spans="1:15" ht="15.75">
      <c r="A115" s="44" t="s">
        <v>128</v>
      </c>
      <c r="B115" s="302" t="s">
        <v>134</v>
      </c>
      <c r="C115" s="303"/>
      <c r="D115" s="303"/>
      <c r="E115" s="303"/>
      <c r="F115" s="304"/>
      <c r="G115" s="43"/>
      <c r="H115" s="10"/>
      <c r="I115" s="19"/>
      <c r="J115" s="10"/>
      <c r="K115" s="10"/>
      <c r="L115" s="17"/>
      <c r="M115" s="135"/>
      <c r="N115" s="135"/>
      <c r="O115" s="135"/>
    </row>
    <row r="116" spans="1:15" ht="15.75">
      <c r="A116" s="44" t="s">
        <v>141</v>
      </c>
      <c r="B116" s="296" t="s">
        <v>135</v>
      </c>
      <c r="C116" s="301"/>
      <c r="D116" s="301"/>
      <c r="E116" s="301"/>
      <c r="F116" s="298"/>
      <c r="G116" s="37"/>
      <c r="H116" s="27"/>
      <c r="I116" s="20"/>
      <c r="J116" s="27"/>
      <c r="K116" s="27"/>
      <c r="L116" s="17"/>
      <c r="M116" s="135"/>
      <c r="N116" s="135"/>
      <c r="O116" s="135"/>
    </row>
    <row r="117" spans="1:15" ht="15.75">
      <c r="A117" s="44" t="s">
        <v>142</v>
      </c>
      <c r="B117" s="302" t="s">
        <v>136</v>
      </c>
      <c r="C117" s="303"/>
      <c r="D117" s="303"/>
      <c r="E117" s="303"/>
      <c r="F117" s="304"/>
      <c r="G117" s="39"/>
      <c r="H117" s="10"/>
      <c r="I117" s="19"/>
      <c r="J117" s="10"/>
      <c r="K117" s="10"/>
      <c r="L117" s="17"/>
      <c r="M117" s="135"/>
      <c r="N117" s="135"/>
      <c r="O117" s="135"/>
    </row>
    <row r="118" spans="1:15" ht="15.75">
      <c r="A118" s="44" t="s">
        <v>143</v>
      </c>
      <c r="B118" s="296" t="s">
        <v>137</v>
      </c>
      <c r="C118" s="301"/>
      <c r="D118" s="301"/>
      <c r="E118" s="301"/>
      <c r="F118" s="298"/>
      <c r="G118" s="38"/>
      <c r="H118" s="10"/>
      <c r="I118" s="19"/>
      <c r="J118" s="10"/>
      <c r="K118" s="10"/>
      <c r="L118" s="17"/>
      <c r="M118" s="135"/>
      <c r="N118" s="135"/>
      <c r="O118" s="135"/>
    </row>
    <row r="119" spans="1:15" ht="15.75">
      <c r="A119" s="44" t="s">
        <v>129</v>
      </c>
      <c r="B119" s="302" t="s">
        <v>147</v>
      </c>
      <c r="C119" s="303"/>
      <c r="D119" s="303"/>
      <c r="E119" s="303"/>
      <c r="F119" s="304"/>
      <c r="G119" s="45">
        <f>G103</f>
        <v>661</v>
      </c>
      <c r="H119" s="45">
        <f t="shared" ref="H119:K119" si="11">H103</f>
        <v>843</v>
      </c>
      <c r="I119" s="42">
        <f t="shared" si="11"/>
        <v>860</v>
      </c>
      <c r="J119" s="45">
        <f t="shared" si="11"/>
        <v>0</v>
      </c>
      <c r="K119" s="45">
        <f t="shared" si="11"/>
        <v>0</v>
      </c>
      <c r="L119" s="17"/>
      <c r="M119" s="135"/>
      <c r="N119" s="135"/>
      <c r="O119" s="135"/>
    </row>
    <row r="120" spans="1:15" ht="15.75">
      <c r="A120" s="44" t="s">
        <v>144</v>
      </c>
      <c r="B120" s="296" t="s">
        <v>148</v>
      </c>
      <c r="C120" s="301"/>
      <c r="D120" s="301"/>
      <c r="E120" s="301"/>
      <c r="F120" s="298"/>
      <c r="G120" s="40">
        <f>G106</f>
        <v>1399.6</v>
      </c>
      <c r="H120" s="40">
        <f t="shared" ref="H120:K120" si="12">H106</f>
        <v>1399.6</v>
      </c>
      <c r="I120" s="19">
        <f t="shared" si="12"/>
        <v>1110</v>
      </c>
      <c r="J120" s="40">
        <f t="shared" si="12"/>
        <v>1151.5</v>
      </c>
      <c r="K120" s="40">
        <f t="shared" si="12"/>
        <v>0</v>
      </c>
      <c r="L120" s="17"/>
      <c r="M120" s="135"/>
      <c r="N120" s="135"/>
      <c r="O120" s="135"/>
    </row>
    <row r="121" spans="1:15" ht="15.75">
      <c r="A121" s="44" t="s">
        <v>130</v>
      </c>
      <c r="B121" s="296" t="s">
        <v>138</v>
      </c>
      <c r="C121" s="301"/>
      <c r="D121" s="301"/>
      <c r="E121" s="301"/>
      <c r="F121" s="298"/>
      <c r="G121" s="40">
        <f>G100</f>
        <v>150.9</v>
      </c>
      <c r="H121" s="40">
        <f t="shared" ref="H121:K121" si="13">H100</f>
        <v>105.4</v>
      </c>
      <c r="I121" s="19">
        <f t="shared" si="13"/>
        <v>127.3</v>
      </c>
      <c r="J121" s="40">
        <f t="shared" si="13"/>
        <v>111</v>
      </c>
      <c r="K121" s="40">
        <f t="shared" si="13"/>
        <v>116.5</v>
      </c>
      <c r="L121" s="17"/>
      <c r="M121" s="135"/>
      <c r="N121" s="135"/>
      <c r="O121" s="135"/>
    </row>
    <row r="122" spans="1:15" customFormat="1" ht="15.75">
      <c r="A122" s="44" t="s">
        <v>39</v>
      </c>
      <c r="B122" s="302" t="s">
        <v>152</v>
      </c>
      <c r="C122" s="301"/>
      <c r="D122" s="301"/>
      <c r="E122" s="301"/>
      <c r="F122" s="298"/>
      <c r="G122" s="40">
        <f>G99</f>
        <v>1549.1000000000001</v>
      </c>
      <c r="H122" s="40">
        <f t="shared" ref="H122:K122" si="14">H99</f>
        <v>194.10000000000002</v>
      </c>
      <c r="I122" s="19">
        <f t="shared" si="14"/>
        <v>194.10000000000002</v>
      </c>
      <c r="J122" s="40">
        <f t="shared" si="14"/>
        <v>0</v>
      </c>
      <c r="K122" s="40">
        <f t="shared" si="14"/>
        <v>0</v>
      </c>
      <c r="L122" s="17"/>
      <c r="M122" s="135"/>
      <c r="N122" s="135"/>
      <c r="O122" s="135"/>
    </row>
    <row r="123" spans="1:15" ht="15.75">
      <c r="A123" s="26" t="s">
        <v>31</v>
      </c>
      <c r="B123" s="299" t="s">
        <v>151</v>
      </c>
      <c r="C123" s="300"/>
      <c r="D123" s="300"/>
      <c r="E123" s="300"/>
      <c r="F123" s="298"/>
      <c r="G123" s="15">
        <f>SUM(G124:G125)</f>
        <v>67.099999999999994</v>
      </c>
      <c r="H123" s="15">
        <f>SUM(H124:H125)</f>
        <v>0</v>
      </c>
      <c r="I123" s="15">
        <f>SUM(I124:I125)</f>
        <v>0</v>
      </c>
      <c r="J123" s="15">
        <f>SUM(J124:J125)</f>
        <v>0</v>
      </c>
      <c r="K123" s="15">
        <f>SUM(K124:K125)</f>
        <v>0</v>
      </c>
      <c r="L123" s="17"/>
      <c r="M123" s="133"/>
      <c r="N123" s="133"/>
      <c r="O123" s="133"/>
    </row>
    <row r="124" spans="1:15" ht="15.75">
      <c r="A124" s="14" t="s">
        <v>131</v>
      </c>
      <c r="B124" s="296" t="s">
        <v>159</v>
      </c>
      <c r="C124" s="297"/>
      <c r="D124" s="297"/>
      <c r="E124" s="297"/>
      <c r="F124" s="298"/>
      <c r="G124" s="10">
        <f>G105</f>
        <v>67.099999999999994</v>
      </c>
      <c r="H124" s="10">
        <f>H105</f>
        <v>0</v>
      </c>
      <c r="I124" s="19">
        <f t="shared" ref="I124" si="15">I105</f>
        <v>0</v>
      </c>
      <c r="J124" s="10"/>
      <c r="K124" s="10"/>
      <c r="L124" s="24"/>
      <c r="M124" s="24"/>
      <c r="N124" s="24"/>
      <c r="O124" s="24"/>
    </row>
    <row r="125" spans="1:15" ht="15.75">
      <c r="A125" s="22" t="s">
        <v>153</v>
      </c>
      <c r="B125" s="296" t="s">
        <v>139</v>
      </c>
      <c r="C125" s="297"/>
      <c r="D125" s="297"/>
      <c r="E125" s="297"/>
      <c r="F125" s="298"/>
      <c r="G125" s="27"/>
      <c r="H125" s="27"/>
      <c r="I125" s="20"/>
      <c r="J125" s="14"/>
      <c r="K125" s="14"/>
      <c r="L125" s="24"/>
      <c r="M125" s="24"/>
      <c r="N125" s="24"/>
      <c r="O125" s="24"/>
    </row>
    <row r="126" spans="1:15" ht="15.75">
      <c r="A126" s="22" t="s">
        <v>145</v>
      </c>
      <c r="B126" s="296" t="s">
        <v>158</v>
      </c>
      <c r="C126" s="297"/>
      <c r="D126" s="297"/>
      <c r="E126" s="297"/>
      <c r="F126" s="298"/>
      <c r="G126" s="27"/>
      <c r="H126" s="27"/>
      <c r="I126" s="20"/>
      <c r="J126" s="36"/>
      <c r="K126" s="36"/>
      <c r="L126" s="24"/>
      <c r="M126" s="24"/>
      <c r="N126" s="24"/>
      <c r="O126" s="24"/>
    </row>
    <row r="127" spans="1:15" ht="15.75">
      <c r="A127" s="305" t="s">
        <v>174</v>
      </c>
      <c r="B127" s="306"/>
      <c r="C127" s="306"/>
      <c r="D127" s="306"/>
      <c r="E127" s="306"/>
      <c r="F127" s="307"/>
      <c r="G127" s="16">
        <f>SUM(G112+G123)</f>
        <v>7531.8000000000011</v>
      </c>
      <c r="H127" s="16">
        <f>SUM(H112+H123)</f>
        <v>8516.2999999999993</v>
      </c>
      <c r="I127" s="16">
        <f>SUM(I112+I123)</f>
        <v>7390.5000000000009</v>
      </c>
      <c r="J127" s="16">
        <f>SUM(J112+J123)</f>
        <v>6980.4000000000005</v>
      </c>
      <c r="K127" s="16">
        <f>SUM(K112+K123)</f>
        <v>4025.7</v>
      </c>
      <c r="L127" s="17"/>
      <c r="M127" s="17"/>
      <c r="N127" s="17"/>
      <c r="O127" s="17"/>
    </row>
    <row r="128" spans="1:15">
      <c r="J128" s="17"/>
      <c r="K128" s="17"/>
      <c r="L128" s="17"/>
      <c r="M128" s="17"/>
      <c r="N128" s="17"/>
      <c r="O128" s="17"/>
    </row>
    <row r="129" spans="7:15">
      <c r="G129" s="18"/>
      <c r="H129" s="18"/>
      <c r="I129" s="18"/>
      <c r="J129" s="18"/>
      <c r="K129" s="18"/>
      <c r="L129" s="17"/>
      <c r="M129" s="17"/>
      <c r="N129" s="17"/>
      <c r="O129" s="17"/>
    </row>
    <row r="131" spans="7:15">
      <c r="I131" s="18"/>
    </row>
  </sheetData>
  <mergeCells count="247">
    <mergeCell ref="P40:P41"/>
    <mergeCell ref="B111:F111"/>
    <mergeCell ref="B119:F119"/>
    <mergeCell ref="B120:F120"/>
    <mergeCell ref="B121:F121"/>
    <mergeCell ref="B122:F122"/>
    <mergeCell ref="B123:F123"/>
    <mergeCell ref="B124:F124"/>
    <mergeCell ref="B125:F125"/>
    <mergeCell ref="L66:O66"/>
    <mergeCell ref="B67:B69"/>
    <mergeCell ref="A109:K109"/>
    <mergeCell ref="J110:K110"/>
    <mergeCell ref="B81:F81"/>
    <mergeCell ref="L81:O81"/>
    <mergeCell ref="B95:F95"/>
    <mergeCell ref="L95:O95"/>
    <mergeCell ref="I90:I91"/>
    <mergeCell ref="K90:K91"/>
    <mergeCell ref="M90:M92"/>
    <mergeCell ref="A96:F96"/>
    <mergeCell ref="A90:A93"/>
    <mergeCell ref="B90:B93"/>
    <mergeCell ref="C90:C93"/>
    <mergeCell ref="B126:F126"/>
    <mergeCell ref="B112:F112"/>
    <mergeCell ref="B113:F113"/>
    <mergeCell ref="B114:F114"/>
    <mergeCell ref="B115:F115"/>
    <mergeCell ref="B116:F116"/>
    <mergeCell ref="B117:F117"/>
    <mergeCell ref="B118:F118"/>
    <mergeCell ref="A127:F127"/>
    <mergeCell ref="L7:O7"/>
    <mergeCell ref="C70:C72"/>
    <mergeCell ref="D70:D72"/>
    <mergeCell ref="E70:E72"/>
    <mergeCell ref="L72:O72"/>
    <mergeCell ref="F70:F71"/>
    <mergeCell ref="I70:I71"/>
    <mergeCell ref="L69:O69"/>
    <mergeCell ref="F67:F68"/>
    <mergeCell ref="G67:G68"/>
    <mergeCell ref="I67:I68"/>
    <mergeCell ref="J67:J68"/>
    <mergeCell ref="K67:K68"/>
    <mergeCell ref="C64:C66"/>
    <mergeCell ref="D64:D66"/>
    <mergeCell ref="A51:O51"/>
    <mergeCell ref="B52:O52"/>
    <mergeCell ref="O60:O62"/>
    <mergeCell ref="L63:O63"/>
    <mergeCell ref="E54:E59"/>
    <mergeCell ref="L55:L58"/>
    <mergeCell ref="J31:J33"/>
    <mergeCell ref="K31:K33"/>
    <mergeCell ref="L30:O30"/>
    <mergeCell ref="L36:O36"/>
    <mergeCell ref="L35:O35"/>
    <mergeCell ref="C31:C35"/>
    <mergeCell ref="I75:I76"/>
    <mergeCell ref="J75:J76"/>
    <mergeCell ref="K75:K76"/>
    <mergeCell ref="L75:L78"/>
    <mergeCell ref="L79:O79"/>
    <mergeCell ref="C74:O74"/>
    <mergeCell ref="C75:C79"/>
    <mergeCell ref="D75:D79"/>
    <mergeCell ref="E75:E79"/>
    <mergeCell ref="F75:F76"/>
    <mergeCell ref="C49:F49"/>
    <mergeCell ref="L49:O49"/>
    <mergeCell ref="B50:F50"/>
    <mergeCell ref="L50:O50"/>
    <mergeCell ref="C53:O53"/>
    <mergeCell ref="I43:I44"/>
    <mergeCell ref="K40:K41"/>
    <mergeCell ref="F43:F44"/>
    <mergeCell ref="G43:G44"/>
    <mergeCell ref="D90:D93"/>
    <mergeCell ref="G90:G91"/>
    <mergeCell ref="L90:L92"/>
    <mergeCell ref="F90:F91"/>
    <mergeCell ref="N90:N92"/>
    <mergeCell ref="H90:H91"/>
    <mergeCell ref="L96:O96"/>
    <mergeCell ref="J90:J91"/>
    <mergeCell ref="L73:O73"/>
    <mergeCell ref="M75:M78"/>
    <mergeCell ref="N75:N78"/>
    <mergeCell ref="O75:O78"/>
    <mergeCell ref="E90:E93"/>
    <mergeCell ref="O90:O92"/>
    <mergeCell ref="L93:O93"/>
    <mergeCell ref="C94:F94"/>
    <mergeCell ref="L94:O94"/>
    <mergeCell ref="C80:F80"/>
    <mergeCell ref="N85:N88"/>
    <mergeCell ref="O85:O88"/>
    <mergeCell ref="L85:L88"/>
    <mergeCell ref="M85:M88"/>
    <mergeCell ref="B83:O83"/>
    <mergeCell ref="C84:O84"/>
    <mergeCell ref="D85:D89"/>
    <mergeCell ref="E85:E89"/>
    <mergeCell ref="L89:O89"/>
    <mergeCell ref="L80:O80"/>
    <mergeCell ref="B75:B79"/>
    <mergeCell ref="C73:F73"/>
    <mergeCell ref="K64:K65"/>
    <mergeCell ref="B70:B72"/>
    <mergeCell ref="A70:A72"/>
    <mergeCell ref="A67:A69"/>
    <mergeCell ref="C67:C69"/>
    <mergeCell ref="D67:D69"/>
    <mergeCell ref="E67:E69"/>
    <mergeCell ref="G70:G71"/>
    <mergeCell ref="J70:J71"/>
    <mergeCell ref="K70:K71"/>
    <mergeCell ref="I64:I65"/>
    <mergeCell ref="J64:J65"/>
    <mergeCell ref="H75:H76"/>
    <mergeCell ref="A60:A63"/>
    <mergeCell ref="B60:B63"/>
    <mergeCell ref="C60:C63"/>
    <mergeCell ref="D60:D63"/>
    <mergeCell ref="E60:E63"/>
    <mergeCell ref="L60:L62"/>
    <mergeCell ref="M60:M62"/>
    <mergeCell ref="N60:N62"/>
    <mergeCell ref="A54:A59"/>
    <mergeCell ref="B54:B59"/>
    <mergeCell ref="C54:C59"/>
    <mergeCell ref="D54:D59"/>
    <mergeCell ref="N55:N58"/>
    <mergeCell ref="M55:M58"/>
    <mergeCell ref="L59:O59"/>
    <mergeCell ref="O55:O58"/>
    <mergeCell ref="A17:O17"/>
    <mergeCell ref="A18:O18"/>
    <mergeCell ref="L28:O28"/>
    <mergeCell ref="B19:O19"/>
    <mergeCell ref="A27:A28"/>
    <mergeCell ref="B27:B28"/>
    <mergeCell ref="C27:C28"/>
    <mergeCell ref="D27:D28"/>
    <mergeCell ref="A21:A23"/>
    <mergeCell ref="E21:E23"/>
    <mergeCell ref="L23:O23"/>
    <mergeCell ref="L21:L22"/>
    <mergeCell ref="C24:C26"/>
    <mergeCell ref="D24:D26"/>
    <mergeCell ref="C20:O20"/>
    <mergeCell ref="M21:M22"/>
    <mergeCell ref="N21:N22"/>
    <mergeCell ref="E24:E26"/>
    <mergeCell ref="L26:O26"/>
    <mergeCell ref="L24:L25"/>
    <mergeCell ref="M24:M25"/>
    <mergeCell ref="N24:N25"/>
    <mergeCell ref="O24:O25"/>
    <mergeCell ref="B24:B26"/>
    <mergeCell ref="B14:B16"/>
    <mergeCell ref="C14:C16"/>
    <mergeCell ref="D14:D16"/>
    <mergeCell ref="E14:E16"/>
    <mergeCell ref="F14:F16"/>
    <mergeCell ref="G14:G16"/>
    <mergeCell ref="I14:I16"/>
    <mergeCell ref="J14:J16"/>
    <mergeCell ref="L15:L16"/>
    <mergeCell ref="H14:H16"/>
    <mergeCell ref="K14:K16"/>
    <mergeCell ref="L14:O14"/>
    <mergeCell ref="M15:O15"/>
    <mergeCell ref="C21:C23"/>
    <mergeCell ref="D21:D23"/>
    <mergeCell ref="A38:A45"/>
    <mergeCell ref="B38:B45"/>
    <mergeCell ref="C38:C45"/>
    <mergeCell ref="D38:D45"/>
    <mergeCell ref="E38:E45"/>
    <mergeCell ref="E31:E35"/>
    <mergeCell ref="C37:O37"/>
    <mergeCell ref="L38:L39"/>
    <mergeCell ref="M38:M39"/>
    <mergeCell ref="N38:N39"/>
    <mergeCell ref="O38:O39"/>
    <mergeCell ref="F40:F41"/>
    <mergeCell ref="G40:G41"/>
    <mergeCell ref="I40:I41"/>
    <mergeCell ref="J40:J41"/>
    <mergeCell ref="A24:A26"/>
    <mergeCell ref="L45:O45"/>
    <mergeCell ref="J43:J44"/>
    <mergeCell ref="K43:K44"/>
    <mergeCell ref="H31:H33"/>
    <mergeCell ref="H40:H41"/>
    <mergeCell ref="C36:F36"/>
    <mergeCell ref="L2:M2"/>
    <mergeCell ref="L4:M4"/>
    <mergeCell ref="L5:O5"/>
    <mergeCell ref="E27:E28"/>
    <mergeCell ref="A31:A35"/>
    <mergeCell ref="B31:B35"/>
    <mergeCell ref="G31:G33"/>
    <mergeCell ref="I31:I33"/>
    <mergeCell ref="F31:F33"/>
    <mergeCell ref="D31:D35"/>
    <mergeCell ref="L31:L34"/>
    <mergeCell ref="M31:M34"/>
    <mergeCell ref="N31:N34"/>
    <mergeCell ref="O31:O34"/>
    <mergeCell ref="A29:A30"/>
    <mergeCell ref="B29:B30"/>
    <mergeCell ref="C29:C30"/>
    <mergeCell ref="D29:D30"/>
    <mergeCell ref="O21:O22"/>
    <mergeCell ref="E29:E30"/>
    <mergeCell ref="L8:O8"/>
    <mergeCell ref="L9:O9"/>
    <mergeCell ref="A11:O11"/>
    <mergeCell ref="B21:B23"/>
    <mergeCell ref="N13:O13"/>
    <mergeCell ref="A12:O12"/>
    <mergeCell ref="A85:A89"/>
    <mergeCell ref="B85:B89"/>
    <mergeCell ref="C85:C89"/>
    <mergeCell ref="A46:A48"/>
    <mergeCell ref="B46:B48"/>
    <mergeCell ref="C46:C48"/>
    <mergeCell ref="D46:D48"/>
    <mergeCell ref="E46:E48"/>
    <mergeCell ref="L48:O48"/>
    <mergeCell ref="L40:L41"/>
    <mergeCell ref="M40:M41"/>
    <mergeCell ref="N40:N41"/>
    <mergeCell ref="O40:O41"/>
    <mergeCell ref="A75:A79"/>
    <mergeCell ref="G75:G76"/>
    <mergeCell ref="A82:O82"/>
    <mergeCell ref="A64:A66"/>
    <mergeCell ref="B64:B66"/>
    <mergeCell ref="E64:E66"/>
    <mergeCell ref="F64:F65"/>
    <mergeCell ref="G64:G65"/>
    <mergeCell ref="A14:A16"/>
  </mergeCells>
  <pageMargins left="0.31496062992125984" right="0.11811023622047245" top="0.74803149606299213" bottom="0.55118110236220474" header="0.31496062992125984" footer="0.31496062992125984"/>
  <pageSetup paperSize="9" scale="76" firstPageNumber="40" fitToHeight="0" orientation="landscape" useFirstPageNumber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>
      <selection activeCell="H32" sqref="H31:H32"/>
    </sheetView>
  </sheetViews>
  <sheetFormatPr defaultColWidth="11.5703125" defaultRowHeight="12.75"/>
  <cols>
    <col min="1" max="1" width="35.140625" customWidth="1"/>
    <col min="2" max="2" width="40.140625" customWidth="1"/>
    <col min="3" max="3" width="31.5703125" customWidth="1"/>
    <col min="4" max="4" width="14.7109375" customWidth="1"/>
  </cols>
  <sheetData>
    <row r="2" spans="1:8" s="2" customFormat="1" ht="15.75">
      <c r="A2" s="325" t="s">
        <v>47</v>
      </c>
      <c r="B2" s="325"/>
      <c r="C2" s="325"/>
      <c r="D2" s="1"/>
    </row>
    <row r="3" spans="1:8" s="2" customFormat="1" ht="15.75">
      <c r="A3" s="119" t="s">
        <v>48</v>
      </c>
      <c r="B3" s="326" t="s">
        <v>49</v>
      </c>
      <c r="C3" s="327"/>
      <c r="H3" s="1"/>
    </row>
    <row r="4" spans="1:8" s="2" customFormat="1" ht="15.75">
      <c r="A4" s="61" t="s">
        <v>25</v>
      </c>
      <c r="B4" s="323" t="s">
        <v>50</v>
      </c>
      <c r="C4" s="324"/>
    </row>
    <row r="5" spans="1:8" s="2" customFormat="1" ht="15.75">
      <c r="A5" s="61" t="s">
        <v>22</v>
      </c>
      <c r="B5" s="323" t="s">
        <v>53</v>
      </c>
      <c r="C5" s="324"/>
    </row>
    <row r="6" spans="1:8" s="2" customFormat="1" ht="15.75">
      <c r="A6" s="61" t="s">
        <v>23</v>
      </c>
      <c r="B6" s="323" t="s">
        <v>51</v>
      </c>
      <c r="C6" s="324"/>
    </row>
    <row r="7" spans="1:8" s="2" customFormat="1" ht="15.75">
      <c r="A7" s="61" t="s">
        <v>41</v>
      </c>
      <c r="B7" s="323" t="s">
        <v>52</v>
      </c>
      <c r="C7" s="324"/>
    </row>
    <row r="8" spans="1:8" s="2" customFormat="1" ht="15.75">
      <c r="A8" s="61" t="s">
        <v>63</v>
      </c>
      <c r="B8" s="62" t="s">
        <v>64</v>
      </c>
      <c r="C8" s="63"/>
    </row>
    <row r="9" spans="1:8" s="2" customFormat="1" ht="15.75">
      <c r="A9" s="64" t="s">
        <v>54</v>
      </c>
      <c r="B9" s="321" t="s">
        <v>55</v>
      </c>
      <c r="C9" s="322"/>
    </row>
    <row r="10" spans="1:8" s="2" customFormat="1" ht="15.75">
      <c r="A10" s="65">
        <v>302296914</v>
      </c>
      <c r="B10" s="321" t="s">
        <v>56</v>
      </c>
      <c r="C10" s="322"/>
    </row>
    <row r="11" spans="1:8" s="2" customFormat="1" ht="15.75">
      <c r="A11" s="65">
        <v>302296711</v>
      </c>
      <c r="B11" s="321" t="s">
        <v>57</v>
      </c>
      <c r="C11" s="322"/>
    </row>
    <row r="12" spans="1:8" s="2" customFormat="1" ht="15.75">
      <c r="A12" s="65">
        <v>190541679</v>
      </c>
      <c r="B12" s="321" t="s">
        <v>58</v>
      </c>
      <c r="C12" s="322"/>
    </row>
    <row r="13" spans="1:8" s="2" customFormat="1" ht="15.75">
      <c r="A13" s="65">
        <v>188204772</v>
      </c>
      <c r="B13" s="321" t="s">
        <v>59</v>
      </c>
      <c r="C13" s="322"/>
    </row>
    <row r="14" spans="1:8" s="2" customFormat="1" ht="15.75">
      <c r="A14" s="66">
        <v>145398346</v>
      </c>
      <c r="B14" s="318" t="s">
        <v>121</v>
      </c>
      <c r="C14" s="319"/>
    </row>
    <row r="15" spans="1:8" s="2" customFormat="1" ht="15.75" customHeight="1"/>
    <row r="16" spans="1:8" s="2" customFormat="1" ht="15.75" customHeight="1">
      <c r="A16" s="320" t="s">
        <v>175</v>
      </c>
      <c r="B16" s="320"/>
      <c r="C16" s="320"/>
    </row>
    <row r="17" spans="1:3">
      <c r="A17" s="320"/>
      <c r="B17" s="320"/>
      <c r="C17" s="320"/>
    </row>
    <row r="18" spans="1:3">
      <c r="B18" s="13"/>
    </row>
  </sheetData>
  <mergeCells count="13">
    <mergeCell ref="B7:C7"/>
    <mergeCell ref="A2:C2"/>
    <mergeCell ref="B3:C3"/>
    <mergeCell ref="B4:C4"/>
    <mergeCell ref="B5:C5"/>
    <mergeCell ref="B6:C6"/>
    <mergeCell ref="B14:C14"/>
    <mergeCell ref="A16:C17"/>
    <mergeCell ref="B9:C9"/>
    <mergeCell ref="B10:C10"/>
    <mergeCell ref="B11:C11"/>
    <mergeCell ref="B12:C12"/>
    <mergeCell ref="B13:C13"/>
  </mergeCells>
  <pageMargins left="0.70866141732283472" right="0.70866141732283472" top="0.74803149606299213" bottom="0.74803149606299213" header="0.31496062992125984" footer="0.31496062992125984"/>
  <pageSetup paperSize="9" firstPageNumber="45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1c_1c1_forma</vt:lpstr>
      <vt:lpstr>vykdytoju 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2019-11-25T08:05:59Z</cp:lastPrinted>
  <dcterms:created xsi:type="dcterms:W3CDTF">2013-11-20T07:02:47Z</dcterms:created>
  <dcterms:modified xsi:type="dcterms:W3CDTF">2020-01-06T11:49:03Z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5127FFE5-F390-4F97-9EC5-5AEDD98DD1F9</vt:lpwstr>
  </property>
</Properties>
</file>