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.maciene\Desktop\SVP_i_WWW\2019_2021_12_12_T-431\"/>
    </mc:Choice>
  </mc:AlternateContent>
  <bookViews>
    <workbookView xWindow="0" yWindow="0" windowWidth="28800" windowHeight="12135"/>
  </bookViews>
  <sheets>
    <sheet name="09_programa" sheetId="1" r:id="rId1"/>
    <sheet name="vykdytojų_kodai" sheetId="2" r:id="rId2"/>
  </sheets>
  <definedNames>
    <definedName name="__xlnm.Print_Titles_1">NA()</definedName>
    <definedName name="Excel_BuiltIn_Print_Titles_1_1" localSheetId="0">#REF!</definedName>
    <definedName name="Excel_BuiltIn_Print_Titles_1_1" localSheetId="1">#REF!</definedName>
    <definedName name="Excel_BuiltIn_Print_Titles_1_1">#REF!</definedName>
    <definedName name="Excel_BuiltIn_Print_Titles_13">"$#REF!.$A$3:$HX$4"</definedName>
    <definedName name="Excel_BuiltIn_Print_Titles_13_1">"$#REF!.$A$3:$HX$4"</definedName>
    <definedName name="Excel_BuiltIn_Print_Titles_13_1_1">"$#REF!.$A$3:$HX$4"</definedName>
    <definedName name="Excel_BuiltIn_Print_Titles_15">"$#REF!.$A$3:$HX$4"</definedName>
    <definedName name="Excel_BuiltIn_Print_Titles_19">"$#REF!.$A$3:$HX$4"</definedName>
    <definedName name="Excel_BuiltIn_Print_Titles_2_1">"$#REF!.$A$5:$IS$7"</definedName>
    <definedName name="Excel_BuiltIn_Print_Titles_2_1_1">#REF!</definedName>
    <definedName name="Excel_BuiltIn_Print_Titles_3">"$#REF!.$A$4:$HX$4"</definedName>
    <definedName name="Excel_BuiltIn_Print_Titles_3_1">"$#REF!.$A$3:$HX$4"</definedName>
    <definedName name="Excel_BuiltIn_Print_Titles_7">"$#REF!.$A$4:$AMJ$6"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7" i="1" l="1"/>
  <c r="H77" i="1"/>
  <c r="J77" i="1"/>
  <c r="K77" i="1"/>
  <c r="H23" i="1"/>
  <c r="I90" i="1"/>
  <c r="I91" i="1" s="1"/>
  <c r="G82" i="1"/>
  <c r="H122" i="1"/>
  <c r="H139" i="1" s="1"/>
  <c r="G122" i="1"/>
  <c r="G139" i="1" s="1"/>
  <c r="H90" i="1"/>
  <c r="H91" i="1" s="1"/>
  <c r="J90" i="1"/>
  <c r="J91" i="1" s="1"/>
  <c r="K90" i="1"/>
  <c r="K91" i="1" s="1"/>
  <c r="G90" i="1"/>
  <c r="G91" i="1" s="1"/>
  <c r="G119" i="1"/>
  <c r="G77" i="1"/>
  <c r="H149" i="1"/>
  <c r="H137" i="1"/>
  <c r="G129" i="1" l="1"/>
  <c r="G127" i="1"/>
  <c r="H130" i="1"/>
  <c r="H148" i="1" s="1"/>
  <c r="H129" i="1"/>
  <c r="H127" i="1"/>
  <c r="H138" i="1" s="1"/>
  <c r="G125" i="1"/>
  <c r="H125" i="1"/>
  <c r="H124" i="1"/>
  <c r="H147" i="1" s="1"/>
  <c r="G123" i="1"/>
  <c r="H123" i="1"/>
  <c r="H140" i="1" s="1"/>
  <c r="I122" i="1"/>
  <c r="I139" i="1" s="1"/>
  <c r="H119" i="1"/>
  <c r="H136" i="1" s="1"/>
  <c r="I119" i="1"/>
  <c r="I136" i="1" s="1"/>
  <c r="H121" i="1"/>
  <c r="I121" i="1"/>
  <c r="J121" i="1"/>
  <c r="K121" i="1"/>
  <c r="G121" i="1"/>
  <c r="H131" i="1" l="1"/>
  <c r="H114" i="1"/>
  <c r="H110" i="1"/>
  <c r="H108" i="1"/>
  <c r="H99" i="1"/>
  <c r="H86" i="1"/>
  <c r="H82" i="1"/>
  <c r="H74" i="1"/>
  <c r="H68" i="1"/>
  <c r="H61" i="1"/>
  <c r="H62" i="1" s="1"/>
  <c r="H57" i="1"/>
  <c r="H53" i="1"/>
  <c r="H51" i="1"/>
  <c r="H44" i="1"/>
  <c r="H45" i="1" s="1"/>
  <c r="H37" i="1"/>
  <c r="H33" i="1"/>
  <c r="H31" i="1"/>
  <c r="H28" i="1"/>
  <c r="H145" i="1"/>
  <c r="I145" i="1"/>
  <c r="J145" i="1"/>
  <c r="K145" i="1"/>
  <c r="G145" i="1"/>
  <c r="H144" i="1"/>
  <c r="G144" i="1"/>
  <c r="H143" i="1"/>
  <c r="G143" i="1"/>
  <c r="G140" i="1"/>
  <c r="G138" i="1"/>
  <c r="H58" i="1" l="1"/>
  <c r="H135" i="1"/>
  <c r="H150" i="1" s="1"/>
  <c r="H115" i="1"/>
  <c r="H116" i="1" s="1"/>
  <c r="H87" i="1"/>
  <c r="H92" i="1" s="1"/>
  <c r="H25" i="1"/>
  <c r="H38" i="1" l="1"/>
  <c r="H46" i="1" s="1"/>
  <c r="H117" i="1" s="1"/>
  <c r="G149" i="1"/>
  <c r="G136" i="1"/>
  <c r="J119" i="1" l="1"/>
  <c r="J136" i="1" s="1"/>
  <c r="K119" i="1"/>
  <c r="J122" i="1" l="1"/>
  <c r="J139" i="1" s="1"/>
  <c r="K122" i="1"/>
  <c r="K139" i="1" s="1"/>
  <c r="I129" i="1" l="1"/>
  <c r="I143" i="1" s="1"/>
  <c r="J129" i="1"/>
  <c r="J143" i="1" s="1"/>
  <c r="K129" i="1"/>
  <c r="K143" i="1" s="1"/>
  <c r="I130" i="1"/>
  <c r="I148" i="1" s="1"/>
  <c r="J130" i="1"/>
  <c r="J148" i="1" s="1"/>
  <c r="K130" i="1"/>
  <c r="K148" i="1" s="1"/>
  <c r="G130" i="1"/>
  <c r="G148" i="1" s="1"/>
  <c r="I123" i="1"/>
  <c r="I140" i="1" s="1"/>
  <c r="J123" i="1"/>
  <c r="J140" i="1" s="1"/>
  <c r="K123" i="1"/>
  <c r="K140" i="1" s="1"/>
  <c r="I124" i="1"/>
  <c r="I147" i="1" s="1"/>
  <c r="J124" i="1"/>
  <c r="J147" i="1" s="1"/>
  <c r="K124" i="1"/>
  <c r="K147" i="1" s="1"/>
  <c r="G124" i="1"/>
  <c r="G147" i="1" s="1"/>
  <c r="G86" i="1" l="1"/>
  <c r="I74" i="1" l="1"/>
  <c r="J74" i="1"/>
  <c r="K74" i="1"/>
  <c r="G74" i="1"/>
  <c r="I86" i="1"/>
  <c r="J86" i="1"/>
  <c r="K86" i="1"/>
  <c r="K136" i="1" l="1"/>
  <c r="I149" i="1"/>
  <c r="J149" i="1"/>
  <c r="K149" i="1"/>
  <c r="I137" i="1"/>
  <c r="J137" i="1"/>
  <c r="K137" i="1"/>
  <c r="G137" i="1"/>
  <c r="I127" i="1"/>
  <c r="I138" i="1" s="1"/>
  <c r="J127" i="1"/>
  <c r="J138" i="1" s="1"/>
  <c r="K127" i="1"/>
  <c r="K138" i="1" s="1"/>
  <c r="K146" i="1" l="1"/>
  <c r="J146" i="1"/>
  <c r="I146" i="1"/>
  <c r="G146" i="1"/>
  <c r="K125" i="1"/>
  <c r="K144" i="1" s="1"/>
  <c r="K135" i="1" s="1"/>
  <c r="J125" i="1"/>
  <c r="J144" i="1" s="1"/>
  <c r="J135" i="1" s="1"/>
  <c r="I125" i="1"/>
  <c r="I144" i="1" s="1"/>
  <c r="I135" i="1" s="1"/>
  <c r="K114" i="1"/>
  <c r="J114" i="1"/>
  <c r="I114" i="1"/>
  <c r="G114" i="1"/>
  <c r="K110" i="1"/>
  <c r="J110" i="1"/>
  <c r="I110" i="1"/>
  <c r="G110" i="1"/>
  <c r="K108" i="1"/>
  <c r="J108" i="1"/>
  <c r="I108" i="1"/>
  <c r="G108" i="1"/>
  <c r="K99" i="1"/>
  <c r="J99" i="1"/>
  <c r="I99" i="1"/>
  <c r="G99" i="1"/>
  <c r="G115" i="1" s="1"/>
  <c r="G116" i="1" s="1"/>
  <c r="F92" i="1"/>
  <c r="E92" i="1"/>
  <c r="D92" i="1"/>
  <c r="C92" i="1"/>
  <c r="K82" i="1"/>
  <c r="J82" i="1"/>
  <c r="I82" i="1"/>
  <c r="K68" i="1"/>
  <c r="J68" i="1"/>
  <c r="I68" i="1"/>
  <c r="G68" i="1"/>
  <c r="K61" i="1"/>
  <c r="K62" i="1" s="1"/>
  <c r="J61" i="1"/>
  <c r="J62" i="1" s="1"/>
  <c r="I61" i="1"/>
  <c r="I62" i="1" s="1"/>
  <c r="G61" i="1"/>
  <c r="G62" i="1" s="1"/>
  <c r="K57" i="1"/>
  <c r="J57" i="1"/>
  <c r="I57" i="1"/>
  <c r="G57" i="1"/>
  <c r="K53" i="1"/>
  <c r="J53" i="1"/>
  <c r="I53" i="1"/>
  <c r="G53" i="1"/>
  <c r="K51" i="1"/>
  <c r="J51" i="1"/>
  <c r="I51" i="1"/>
  <c r="G51" i="1"/>
  <c r="K44" i="1"/>
  <c r="K45" i="1" s="1"/>
  <c r="J44" i="1"/>
  <c r="J45" i="1" s="1"/>
  <c r="I44" i="1"/>
  <c r="I45" i="1" s="1"/>
  <c r="G44" i="1"/>
  <c r="G45" i="1" s="1"/>
  <c r="K37" i="1"/>
  <c r="J37" i="1"/>
  <c r="I37" i="1"/>
  <c r="G37" i="1"/>
  <c r="K33" i="1"/>
  <c r="J33" i="1"/>
  <c r="I33" i="1"/>
  <c r="G33" i="1"/>
  <c r="K31" i="1"/>
  <c r="J31" i="1"/>
  <c r="I31" i="1"/>
  <c r="G31" i="1"/>
  <c r="K28" i="1"/>
  <c r="J28" i="1"/>
  <c r="I28" i="1"/>
  <c r="G28" i="1"/>
  <c r="K25" i="1"/>
  <c r="J25" i="1"/>
  <c r="I25" i="1"/>
  <c r="G25" i="1"/>
  <c r="K23" i="1"/>
  <c r="K38" i="1" s="1"/>
  <c r="J23" i="1"/>
  <c r="I23" i="1"/>
  <c r="G23" i="1"/>
  <c r="G38" i="1" s="1"/>
  <c r="I115" i="1" l="1"/>
  <c r="I116" i="1" s="1"/>
  <c r="G87" i="1"/>
  <c r="I38" i="1"/>
  <c r="I46" i="1" s="1"/>
  <c r="J131" i="1"/>
  <c r="K131" i="1"/>
  <c r="G131" i="1"/>
  <c r="I150" i="1"/>
  <c r="I131" i="1"/>
  <c r="J38" i="1"/>
  <c r="J46" i="1" s="1"/>
  <c r="J150" i="1"/>
  <c r="K150" i="1"/>
  <c r="J87" i="1"/>
  <c r="K87" i="1"/>
  <c r="I87" i="1"/>
  <c r="G135" i="1"/>
  <c r="G150" i="1" s="1"/>
  <c r="K46" i="1"/>
  <c r="J115" i="1"/>
  <c r="J116" i="1" s="1"/>
  <c r="K115" i="1"/>
  <c r="K116" i="1" s="1"/>
  <c r="G46" i="1"/>
  <c r="K58" i="1"/>
  <c r="G58" i="1"/>
  <c r="I58" i="1"/>
  <c r="I92" i="1" s="1"/>
  <c r="J58" i="1"/>
  <c r="G92" i="1" l="1"/>
  <c r="G117" i="1" s="1"/>
  <c r="K92" i="1"/>
  <c r="K117" i="1" s="1"/>
  <c r="J92" i="1"/>
  <c r="J117" i="1" s="1"/>
  <c r="I117" i="1"/>
</calcChain>
</file>

<file path=xl/sharedStrings.xml><?xml version="1.0" encoding="utf-8"?>
<sst xmlns="http://schemas.openxmlformats.org/spreadsheetml/2006/main" count="381" uniqueCount="215">
  <si>
    <t xml:space="preserve">strateginio veiklos plano  </t>
  </si>
  <si>
    <t>priedas</t>
  </si>
  <si>
    <t xml:space="preserve">BENDRUOMENĖS SVEIKATINIMO PROGRAMOS (Nr. 09) 2019–2021 METŲ VEIKLOS PLANO </t>
  </si>
  <si>
    <t xml:space="preserve"> TIKSLŲ, UŽDAVINIŲ, PRIEMONIŲ, PRIEMONIŲ IŠLAIDŲ IR PRODUKTO KRITERIJŲ SUVESTINĖ</t>
  </si>
  <si>
    <t>tūkst. Eur</t>
  </si>
  <si>
    <t>Programos tikslo kodas</t>
  </si>
  <si>
    <t>Uždavinio kodas</t>
  </si>
  <si>
    <t>Priemonės kodas</t>
  </si>
  <si>
    <t>Pavadinimas</t>
  </si>
  <si>
    <t>Priemonės vykdytojo kodas</t>
  </si>
  <si>
    <t>Finansavimo šaltinis</t>
  </si>
  <si>
    <t>2020 metų lėšų projektas</t>
  </si>
  <si>
    <t>2021 metų lėšų projektas</t>
  </si>
  <si>
    <t>Produkto kriterijus</t>
  </si>
  <si>
    <t>pavadinimas, mato vnt.</t>
  </si>
  <si>
    <t>Planas</t>
  </si>
  <si>
    <t>2019 metai</t>
  </si>
  <si>
    <t xml:space="preserve">2020 metai </t>
  </si>
  <si>
    <t xml:space="preserve">2021 metai </t>
  </si>
  <si>
    <t>Strateginis tikslas 02. Užtikrinti visuomenės poreikius tenkinančių švietimo, kultūros, sporto, sveikatos ir socialinių paslaugų kokybę ir įvairovę</t>
  </si>
  <si>
    <r>
      <t xml:space="preserve"> </t>
    </r>
    <r>
      <rPr>
        <b/>
        <sz val="11"/>
        <rFont val="Times New Roman"/>
        <family val="1"/>
        <charset val="186"/>
      </rPr>
      <t xml:space="preserve">09 Bendruomenės sveikatinimo programa </t>
    </r>
  </si>
  <si>
    <t>01</t>
  </si>
  <si>
    <t>Pagerinti gyventojų sveikatos rodiklius: sumažinti sergamumą, ligotumą, invalidumą, sudarant prielaidas ilgesniam ir sveikesniam gyvenimui</t>
  </si>
  <si>
    <t>Priartinti asmens sveikatos priežiūros paslaugas prie gyventojų, sudaryti sąlygas modernizuoti pirminės sveikatos priežiūros paslaugas teikiančias įstaigas</t>
  </si>
  <si>
    <t>02</t>
  </si>
  <si>
    <t>Modernizuoti VšĮ Šiaulių reabilitacijos centro  pastatą</t>
  </si>
  <si>
    <t>SB</t>
  </si>
  <si>
    <t>Sutvarkytas pastatas</t>
  </si>
  <si>
    <t>Iš viso</t>
  </si>
  <si>
    <t>03</t>
  </si>
  <si>
    <t>05</t>
  </si>
  <si>
    <t xml:space="preserve">Įgyvendinti projektą ,,Energetinių charakteristikų gerinimas VšĮ Dainų pirminės sveikatos priežiūros centre“ </t>
  </si>
  <si>
    <t>KT</t>
  </si>
  <si>
    <t>06</t>
  </si>
  <si>
    <t>07</t>
  </si>
  <si>
    <t>11</t>
  </si>
  <si>
    <t>12</t>
  </si>
  <si>
    <t>Pritraukti gydytojus specialistus į Šiaulių miestą ir išlaikyti jame</t>
  </si>
  <si>
    <t>17</t>
  </si>
  <si>
    <t>13</t>
  </si>
  <si>
    <t>Modernizuoti VšĮ Šiaulių centro polikliniką</t>
  </si>
  <si>
    <t>ES</t>
  </si>
  <si>
    <t>15</t>
  </si>
  <si>
    <t>Įgyvendinti projektą ,,Pirminės asmens sveikatos priežiūros veiklos efektyvumo didinimas Šiaulių mieste“</t>
  </si>
  <si>
    <t>VB</t>
  </si>
  <si>
    <t>Viešąsias sveikatos paslaugas teikiančių asmens sveikatos priežiūros įstaigų, kuriose modernizuota paslaugų teikimo infrastruktūra sk.</t>
  </si>
  <si>
    <t>2</t>
  </si>
  <si>
    <t xml:space="preserve">Iš viso </t>
  </si>
  <si>
    <t>Iš viso uždaviniui</t>
  </si>
  <si>
    <t>Gerinti ikimokyklinio amžiaus vaikų sveikatą, mažinti sergamumą, negalią ir socialinę atskirtį</t>
  </si>
  <si>
    <t>Teikti sveikatos priežiūros, socialines ir ugdymo paslaugas Šiaulių miesto savivaldybės sutrikusio vystymosi kūdikių namuose</t>
  </si>
  <si>
    <t xml:space="preserve">Vidutinis užpildymas per metus proc.                      </t>
  </si>
  <si>
    <t>SP</t>
  </si>
  <si>
    <t>Dienos socialinės globos paslaugas gavusių neįgaliųjų ar specialiųjų poreikių vaikų sk.</t>
  </si>
  <si>
    <t>Iš viso tikslui</t>
  </si>
  <si>
    <t>Plėtoti visuomenės sveikatos priežiūros paslaugas, sustiprinti ligų prevenciją ir ugdyti visuomenės poreikį sveikai gyventi</t>
  </si>
  <si>
    <t xml:space="preserve">Įsitraukti į sveikatinimo iniciatyvas, prevencines programas ir jas vykdyti </t>
  </si>
  <si>
    <t>Vykdytų sveikatinimo iniciatyvų, prevencinių programų sk.</t>
  </si>
  <si>
    <t>Sukurti ir gerinti miesto bendruomenės sveikatinimo sąlygas užtikrinant sveikatinimo projektų finansavimą</t>
  </si>
  <si>
    <t>Finansuotų projektų sk.</t>
  </si>
  <si>
    <t>Įgyvendinti projektą ,,Sveikos gyvensenos skatinimas Šiaulių mieste“</t>
  </si>
  <si>
    <t>Tikslinių grupių asmenys, kurie dalyvavo informavimo, švietimo ir mokymo renginiuose bei sveikatos raštingumą didinančiose veiklose</t>
  </si>
  <si>
    <t>Pritaikyti vandens telkinius rekreacijai ir sveikam žmonių poilsiui</t>
  </si>
  <si>
    <t>Vykdyti maudyklų vandens kokybės stebėseną ir paruošti duomenų rinkmenas apie maudyklų vandens charakteristikas</t>
  </si>
  <si>
    <t>Vykdyta maudyklų vandens kokybės stebėsena proc.</t>
  </si>
  <si>
    <t>100</t>
  </si>
  <si>
    <t>Vystyti Visuomenės sveikatos biuro veiklą</t>
  </si>
  <si>
    <t xml:space="preserve">Vykdyti Visuomenės sveikatos biuro funkcijas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</si>
  <si>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300605778</t>
  </si>
  <si>
    <t>30060778</t>
  </si>
  <si>
    <t>04</t>
  </si>
  <si>
    <t>Mažinti socialinius sveikatos netolygumus</t>
  </si>
  <si>
    <t>Gerinti gyvenimo kokybę pažeidžiamiausioms gyventojų grupėms didinant sveikatos priežiūros paslaugų prieinamumą</t>
  </si>
  <si>
    <t xml:space="preserve">Kompensuoti ir teikti medicinines paslaugas pažeidžiamiausioms gyventojų grupėms </t>
  </si>
  <si>
    <t>Dantų protezavimo paslaugas gavusių asmenų sk.</t>
  </si>
  <si>
    <t>Slaugos paslaugas gavusių asmenų sk.</t>
  </si>
  <si>
    <t>Pacientų pervežimų sk.</t>
  </si>
  <si>
    <t>Ortodonto suteiktų  konsultacijų sk.</t>
  </si>
  <si>
    <t xml:space="preserve">17 </t>
  </si>
  <si>
    <t>Suteiktų konsultacijų sk.</t>
  </si>
  <si>
    <t>Organizuoti privalomąjį profilaktinį aplinkos kenksmingumo pašalinimą</t>
  </si>
  <si>
    <t>Gavusiųjų paslaugas sk.</t>
  </si>
  <si>
    <t>Įgyvendinti projektą ,,Paramos priemonių tuberkulioze sergantiems asmenims įgyvendinimas Šiaulių mieste“</t>
  </si>
  <si>
    <t xml:space="preserve">Tuberkulioze sergantys pacientai, kuriems buvo suteiktos socialinės paramos priemonės tuberkuliozės ambulatorinio gydymo metu </t>
  </si>
  <si>
    <t>SB lik.</t>
  </si>
  <si>
    <t>VB (vf)</t>
  </si>
  <si>
    <t>MK</t>
  </si>
  <si>
    <t>VIP</t>
  </si>
  <si>
    <t>Viso</t>
  </si>
  <si>
    <t>1.</t>
  </si>
  <si>
    <t>Savivaldybės biudžeto lėšos (SB)</t>
  </si>
  <si>
    <t>1.10.</t>
  </si>
  <si>
    <t>2.</t>
  </si>
  <si>
    <t>Paremtų gydytojų, atvykusių dirbti į Šiaulius, sk.</t>
  </si>
  <si>
    <r>
      <rPr>
        <sz val="11"/>
        <color rgb="FFFF0000"/>
        <rFont val="Times New Roman"/>
        <family val="1"/>
        <charset val="186"/>
      </rPr>
      <t xml:space="preserve"> </t>
    </r>
    <r>
      <rPr>
        <sz val="11"/>
        <rFont val="Times New Roman"/>
        <family val="1"/>
        <charset val="186"/>
      </rPr>
      <t>300605778</t>
    </r>
  </si>
  <si>
    <t xml:space="preserve">Ankstyvosios reabilitacijos taikymas tikslinės grupės vaikams proc.                           </t>
  </si>
  <si>
    <t>Apsilankymų kabinete sk.</t>
  </si>
  <si>
    <t>Įrengta ventiliacija proc.</t>
  </si>
  <si>
    <t xml:space="preserve">Senojo korpuso rekuperavimo ir kondicionavimo sistemos įrengimas. Įrengta ventiliacija proc. </t>
  </si>
  <si>
    <t>Sudaryti palankias sąlygas miesto bendruomenei sveikatinti</t>
  </si>
  <si>
    <t>SB(AA)</t>
  </si>
  <si>
    <t>Strateginio veiklos plano vykdytojų kodų klasifikatorius</t>
  </si>
  <si>
    <t>Programos vykdytojo kodas</t>
  </si>
  <si>
    <t>Urbanistinės  plėtros ir ūkio departamento Architektūros, urbanistikos ir paveldosaugos skyrius</t>
  </si>
  <si>
    <t>Urbanistinės  plėtros ir ūkio departamento Statybos ir renovacijos skyrius</t>
  </si>
  <si>
    <t>Urbanistinės  plėtros ir ūkio departamento Miesto ūkio ir aplinkos skyrius</t>
  </si>
  <si>
    <t>Sveikatos skyrius</t>
  </si>
  <si>
    <t>20</t>
  </si>
  <si>
    <t>Projektų valdymo skyrius</t>
  </si>
  <si>
    <t>Šiaulių miesto savivaldybės visuomenės sveikatos biuras</t>
  </si>
  <si>
    <t>190522935</t>
  </si>
  <si>
    <t>Šiaulių miesto savivaldybės sutrikusio vystymosi kūdikių namai</t>
  </si>
  <si>
    <t>VšĮ Šiaulių ilgalaikio gydymo ir geriatrijos centras</t>
  </si>
  <si>
    <t>VšĮ Šiaulių greitosios medicinos pagalbos stotis</t>
  </si>
  <si>
    <t>VšĮ Dainų pirminės sveikatos priežiūros centras</t>
  </si>
  <si>
    <t>VšĮ Šiaulių centro poliklinika</t>
  </si>
  <si>
    <t>VšĮ Šiaulių reabilitacijos centras</t>
  </si>
  <si>
    <t>Finansuotų rezidentų sk.</t>
  </si>
  <si>
    <t>Atlikta narkotinių medžiagų nustatymo testų</t>
  </si>
  <si>
    <t>Tyrimų dėl ŽIV sk.</t>
  </si>
  <si>
    <t>Nalaksono terapiją gavusių asmenų sk.</t>
  </si>
  <si>
    <t>Individualios psichoterapijos užsiėmimų sk.</t>
  </si>
  <si>
    <t>PATVIRTINTA</t>
  </si>
  <si>
    <t xml:space="preserve">Šiaulių miesto savivaldybės tarybos </t>
  </si>
  <si>
    <t>2019 m. vasario 7 d. sprendimu Nr. T-1</t>
  </si>
  <si>
    <t xml:space="preserve">(Šiaulių miesto savivaldybės tarybos </t>
  </si>
  <si>
    <t>Šîaulių miesto savivaldybės 2019‒2021 metų</t>
  </si>
  <si>
    <t xml:space="preserve"> </t>
  </si>
  <si>
    <t>Sveikatinimo programos (Nr. 09)</t>
  </si>
  <si>
    <t xml:space="preserve"> Plėtoti sveiką gyvenseną  ir stiprinti mokinių sveikatos įgūdžius ugdymo įstaigose</t>
  </si>
  <si>
    <t xml:space="preserve"> 05</t>
  </si>
  <si>
    <t xml:space="preserve"> Stebėsenos ataskaitos su pasiūlymais dėl gyventojų sveikatos būklės gerinimo sk.</t>
  </si>
  <si>
    <t xml:space="preserve">Parengtų informacinių pranešimų, straipsnių sk. </t>
  </si>
  <si>
    <t xml:space="preserve"> Užtikrinti savižudybių prevencijos prioritetų nustatymą ir įgyvendinimą</t>
  </si>
  <si>
    <t>Nuolatinių paslaugų gavėjų sk.</t>
  </si>
  <si>
    <t>KT(VB)</t>
  </si>
  <si>
    <t>KT(ES)</t>
  </si>
  <si>
    <t>1.01.</t>
  </si>
  <si>
    <t>1.03.</t>
  </si>
  <si>
    <t>1.07.</t>
  </si>
  <si>
    <t>1.09.</t>
  </si>
  <si>
    <t>1.04.</t>
  </si>
  <si>
    <t>2.01.</t>
  </si>
  <si>
    <t>2.02.</t>
  </si>
  <si>
    <t>1.05.</t>
  </si>
  <si>
    <t>1.02.</t>
  </si>
  <si>
    <t>Skolintos lėšos (PS)</t>
  </si>
  <si>
    <t>Mokymo lėšos VB (ML)</t>
  </si>
  <si>
    <t>Lėšos valstybinėms funkcijoms atlikti VB (VF)</t>
  </si>
  <si>
    <t>1.06.</t>
  </si>
  <si>
    <t>Valstybės biudžeto lėšos (VB)</t>
  </si>
  <si>
    <t>1.08.</t>
  </si>
  <si>
    <t>Kelių priežiūros ir plėtros programos lėšos VB (KPPP)</t>
  </si>
  <si>
    <t>Įstaigos pajamų lėšos (PL)</t>
  </si>
  <si>
    <t>Europos Sąjungos finansinės paramos lėšos KT (ES)</t>
  </si>
  <si>
    <t>2019 metų patvirtinti asignavimai</t>
  </si>
  <si>
    <t>2.02</t>
  </si>
  <si>
    <t xml:space="preserve">2019 metų patvirtinti asignavimai </t>
  </si>
  <si>
    <t xml:space="preserve">2019 metų patikslinti asignavimai </t>
  </si>
  <si>
    <t>FINANSAVIMO ŠALTINIŲ SUVESTINĖ</t>
  </si>
  <si>
    <t>2019 metų patikslinti asignavimai</t>
  </si>
  <si>
    <t>Kodas</t>
  </si>
  <si>
    <t>SAVIVALDYBĖS BIUDŽETAS IŠ VISO, IŠ JO</t>
  </si>
  <si>
    <t>Valstybės investicijų programos projektų lėšos VB (VIP)</t>
  </si>
  <si>
    <t>Europos Sąjungos lėšos (ES)</t>
  </si>
  <si>
    <t>Praėjusių metų nepanaudota pajamų dalis, kuri viršija praėjusių metų panaudotus asignavimus (LIK)</t>
  </si>
  <si>
    <t>KITOS LĖŠOS IŠ VISO, IŠ JŲ</t>
  </si>
  <si>
    <t>2.03.</t>
  </si>
  <si>
    <t>1.01</t>
  </si>
  <si>
    <t>1.10</t>
  </si>
  <si>
    <t>1.04</t>
  </si>
  <si>
    <t>1.05</t>
  </si>
  <si>
    <t>2.01</t>
  </si>
  <si>
    <t>1.09</t>
  </si>
  <si>
    <t>1.03</t>
  </si>
  <si>
    <t>1.08</t>
  </si>
  <si>
    <t>Teikti visuomenės sveikatos priežiūros paslaugas ikimokyklinėse įstaigose, kurių steigėjas Savivaldybės taryba</t>
  </si>
  <si>
    <t>Užtikrinti sveikatos priežiūrą kitų steigėjų mokyklose</t>
  </si>
  <si>
    <t>Teikti visuomenės sveikatos priežiūros paslaugas kitų steigėjų mokyklose</t>
  </si>
  <si>
    <t>Atlikta stogo remonto darbų proc.</t>
  </si>
  <si>
    <t>2018 metai patikslinti asignavimai</t>
  </si>
  <si>
    <t>Kitų šaltinių lėšos KT (KL)</t>
  </si>
  <si>
    <t>Įgyvendinti projektą  ,,VšĮ Šiaulių ilgalaikio gydymo ir geriatrijos centro pastatų rekonstravimas, aktyvios ventiliacijos įrengimas, kiemo aplinkos sutvarkymas ir Maisto gamybos skyriaus modernizavimas“</t>
  </si>
  <si>
    <t>2018 metų patikslinti asignavimai</t>
  </si>
  <si>
    <t>Valstybės biudžeto lėšos KT (VB)</t>
  </si>
  <si>
    <t>24500</t>
  </si>
  <si>
    <t>37677</t>
  </si>
  <si>
    <t xml:space="preserve">Profilaktiškai pasitikrinusių mokinių, ugdomų pagal ikimokyklinio, priešmokyklinio, pradinio, pagrindinio ir vidurinio ugdymo programas, procentinė dalis </t>
  </si>
  <si>
    <t xml:space="preserve">Iš viso programai </t>
  </si>
  <si>
    <t>06; 17; 191847935</t>
  </si>
  <si>
    <t xml:space="preserve">17; 145371299 </t>
  </si>
  <si>
    <t>06;17; 20; 145378272</t>
  </si>
  <si>
    <t>06; 17; 145370959</t>
  </si>
  <si>
    <t>17; 20; 145370959; 145378272</t>
  </si>
  <si>
    <t>17; 14591461</t>
  </si>
  <si>
    <t xml:space="preserve">08; 17 </t>
  </si>
  <si>
    <t>17; 18</t>
  </si>
  <si>
    <t>17; 20</t>
  </si>
  <si>
    <r>
      <t>Pacientų, kuriems pagerinta paslaugų kokybė ir prieinamumas</t>
    </r>
    <r>
      <rPr>
        <sz val="12"/>
        <color rgb="FFFF0000"/>
        <rFont val="Times New Roman"/>
        <family val="1"/>
        <charset val="186"/>
      </rPr>
      <t xml:space="preserve">, </t>
    </r>
    <r>
      <rPr>
        <sz val="12"/>
        <rFont val="Times New Roman"/>
        <family val="1"/>
        <charset val="186"/>
      </rPr>
      <t xml:space="preserve">sk.      </t>
    </r>
  </si>
  <si>
    <r>
      <t>Mokinių, dalyvavusių sveikatinimo veiklose ugdymo įstaigose</t>
    </r>
    <r>
      <rPr>
        <sz val="12"/>
        <color rgb="FFFF0000"/>
        <rFont val="Times New Roman"/>
        <family val="1"/>
        <charset val="186"/>
      </rPr>
      <t xml:space="preserve">, </t>
    </r>
    <r>
      <rPr>
        <sz val="12"/>
        <rFont val="Times New Roman"/>
        <family val="1"/>
        <charset val="186"/>
      </rPr>
      <t>sk.</t>
    </r>
  </si>
  <si>
    <r>
      <t xml:space="preserve"> Renginių, organizuotų ugdymo įstaigų mokiniams</t>
    </r>
    <r>
      <rPr>
        <sz val="12"/>
        <color rgb="FFFF0000"/>
        <rFont val="Times New Roman"/>
        <family val="1"/>
        <charset val="186"/>
      </rPr>
      <t xml:space="preserve">, </t>
    </r>
    <r>
      <rPr>
        <sz val="12"/>
        <rFont val="Times New Roman"/>
        <family val="1"/>
        <charset val="186"/>
      </rPr>
      <t>sk.</t>
    </r>
  </si>
  <si>
    <r>
      <t xml:space="preserve"> Miesto gyventojų, dalyvavusių sveikatinimo veiklose</t>
    </r>
    <r>
      <rPr>
        <sz val="12"/>
        <color rgb="FFFF0000"/>
        <rFont val="Times New Roman"/>
        <family val="1"/>
        <charset val="186"/>
      </rPr>
      <t>,</t>
    </r>
    <r>
      <rPr>
        <sz val="12"/>
        <rFont val="Times New Roman"/>
        <family val="1"/>
        <charset val="186"/>
      </rPr>
      <t xml:space="preserve"> sk.</t>
    </r>
  </si>
  <si>
    <r>
      <t xml:space="preserve"> Renginių, organizuotų miesto gyventojams</t>
    </r>
    <r>
      <rPr>
        <sz val="12"/>
        <color rgb="FFFF0000"/>
        <rFont val="Times New Roman"/>
        <family val="1"/>
        <charset val="186"/>
      </rPr>
      <t>,</t>
    </r>
    <r>
      <rPr>
        <sz val="12"/>
        <rFont val="Times New Roman"/>
        <family val="1"/>
        <charset val="186"/>
      </rPr>
      <t xml:space="preserve"> sk.</t>
    </r>
  </si>
  <si>
    <r>
      <t>Mokymų, suorganizuotų mokyklos bendruomenei gebėjimų visuomenės psichikos sveikatos stiprinimo srityje</t>
    </r>
    <r>
      <rPr>
        <sz val="12"/>
        <color rgb="FFFF0000"/>
        <rFont val="Times New Roman"/>
        <family val="1"/>
        <charset val="186"/>
      </rPr>
      <t xml:space="preserve">, </t>
    </r>
    <r>
      <rPr>
        <sz val="12"/>
        <rFont val="Times New Roman"/>
        <family val="1"/>
        <charset val="186"/>
      </rPr>
      <t>sk.</t>
    </r>
  </si>
  <si>
    <r>
      <t>Asmenų, pradėjusių ir baigusių ankstyvosios intervencijos mokymus</t>
    </r>
    <r>
      <rPr>
        <sz val="12"/>
        <color rgb="FFFF0000"/>
        <rFont val="Times New Roman"/>
        <family val="1"/>
        <charset val="186"/>
      </rPr>
      <t xml:space="preserve">, </t>
    </r>
    <r>
      <rPr>
        <sz val="12"/>
        <rFont val="Times New Roman"/>
        <family val="1"/>
        <charset val="186"/>
      </rPr>
      <t>sk.</t>
    </r>
  </si>
  <si>
    <r>
      <t>Įmonių, dalyvavusių psichikos sveikatos stiprinimo užsiėmimuose</t>
    </r>
    <r>
      <rPr>
        <sz val="12"/>
        <color rgb="FFFF0000"/>
        <rFont val="Times New Roman"/>
        <family val="1"/>
        <charset val="186"/>
      </rPr>
      <t>,</t>
    </r>
    <r>
      <rPr>
        <sz val="12"/>
        <rFont val="Times New Roman"/>
        <family val="1"/>
        <charset val="186"/>
      </rPr>
      <t xml:space="preserve"> sk.</t>
    </r>
  </si>
  <si>
    <t>IŠ VISO</t>
  </si>
  <si>
    <t>Testų dėl hepatito diagnostikos sk.</t>
  </si>
  <si>
    <t>Teikti priklausomybės ligų diagnostikos ir prevencijos paslaugas žemo slenksčio kabinete</t>
  </si>
  <si>
    <t xml:space="preserve"> Stiprinti sveikos gyvensenos įgūdžius bendruomenėse ir vykdyti visuomenės sveikatos stebėseną</t>
  </si>
  <si>
    <t>Ugdymo įstaigų, kuriose vykdytos visuomenės sveikatos priežiūros funkcijos, sk.</t>
  </si>
  <si>
    <t>Privalomojo mokymo metu mokytų asmenų sk.</t>
  </si>
  <si>
    <t>Atlikta virtuvės remonto darbų</t>
  </si>
  <si>
    <t>* patvirtinta Šiaulių miesto savivaldybės administracijos direktoriaus 2016-10-28  įsakymu Nr. A -1473 (2019-08-19 d. įsakymo Nr. A-1194 redakcija)</t>
  </si>
  <si>
    <t>2019 m. gruodžio 12 d. sprendimo Nr. T-431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</si>
</sst>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.0000\ _L_t_-;\-* #,##0.0000\ _L_t_-;_-* &quot;-&quot;??\ _L_t_-;_-@_-"/>
    <numFmt numFmtId="165" formatCode="0.0"/>
  </numFmts>
  <fonts count="25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Arial"/>
      <family val="2"/>
      <charset val="186"/>
    </font>
    <font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name val="Lucida Sans Unicode"/>
      <family val="2"/>
      <charset val="186"/>
    </font>
    <font>
      <sz val="12"/>
      <color rgb="FFFF0000"/>
      <name val="Times New Roman"/>
      <family val="1"/>
      <charset val="186"/>
    </font>
    <font>
      <b/>
      <sz val="11"/>
      <name val="Times New Roman"/>
      <family val="1"/>
    </font>
    <font>
      <sz val="11"/>
      <color rgb="FFFF0000"/>
      <name val="Times New Roman"/>
      <family val="1"/>
      <charset val="186"/>
    </font>
    <font>
      <b/>
      <sz val="10"/>
      <color rgb="FFFF0000"/>
      <name val="Arial"/>
      <family val="2"/>
      <charset val="186"/>
    </font>
    <font>
      <sz val="11"/>
      <name val="Times New Roman"/>
      <family val="1"/>
    </font>
    <font>
      <sz val="12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b/>
      <sz val="11"/>
      <color indexed="8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name val="Times New Roman Baltic"/>
      <family val="1"/>
      <charset val="186"/>
    </font>
    <font>
      <sz val="12"/>
      <color rgb="FFFF0000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45"/>
        <bgColor indexed="24"/>
      </patternFill>
    </fill>
    <fill>
      <patternFill patternType="solid">
        <fgColor indexed="13"/>
        <bgColor indexed="34"/>
      </patternFill>
    </fill>
    <fill>
      <patternFill patternType="solid">
        <fgColor indexed="44"/>
        <bgColor indexed="31"/>
      </patternFill>
    </fill>
    <fill>
      <patternFill patternType="solid">
        <fgColor indexed="42"/>
        <bgColor indexed="42"/>
      </patternFill>
    </fill>
    <fill>
      <patternFill patternType="solid">
        <fgColor indexed="42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theme="0"/>
        <bgColor indexed="24"/>
      </patternFill>
    </fill>
    <fill>
      <patternFill patternType="solid">
        <fgColor indexed="44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theme="0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42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14999847407452621"/>
        <bgColor indexed="42"/>
      </patternFill>
    </fill>
    <fill>
      <patternFill patternType="solid">
        <fgColor rgb="FFCCFFCC"/>
        <bgColor indexed="42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471">
    <xf numFmtId="0" fontId="0" fillId="0" borderId="0" xfId="0"/>
    <xf numFmtId="0" fontId="2" fillId="0" borderId="0" xfId="0" applyFont="1" applyAlignment="1">
      <alignment vertical="top"/>
    </xf>
    <xf numFmtId="164" fontId="1" fillId="0" borderId="0" xfId="1" applyNumberForma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vertical="top"/>
    </xf>
    <xf numFmtId="0" fontId="5" fillId="0" borderId="0" xfId="0" applyFont="1" applyBorder="1"/>
    <xf numFmtId="0" fontId="2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vertical="top"/>
    </xf>
    <xf numFmtId="49" fontId="10" fillId="4" borderId="8" xfId="0" applyNumberFormat="1" applyFont="1" applyFill="1" applyBorder="1" applyAlignment="1">
      <alignment horizontal="center" vertical="top" wrapText="1"/>
    </xf>
    <xf numFmtId="49" fontId="10" fillId="4" borderId="8" xfId="0" applyNumberFormat="1" applyFont="1" applyFill="1" applyBorder="1" applyAlignment="1">
      <alignment horizontal="center" vertical="top"/>
    </xf>
    <xf numFmtId="49" fontId="10" fillId="5" borderId="8" xfId="0" applyNumberFormat="1" applyFont="1" applyFill="1" applyBorder="1" applyAlignment="1">
      <alignment horizontal="center" vertical="top"/>
    </xf>
    <xf numFmtId="165" fontId="3" fillId="7" borderId="8" xfId="0" applyNumberFormat="1" applyFont="1" applyFill="1" applyBorder="1" applyAlignment="1">
      <alignment horizontal="center" vertical="center"/>
    </xf>
    <xf numFmtId="165" fontId="7" fillId="5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49" fontId="10" fillId="4" borderId="8" xfId="0" applyNumberFormat="1" applyFont="1" applyFill="1" applyBorder="1" applyAlignment="1">
      <alignment horizontal="center" vertical="center"/>
    </xf>
    <xf numFmtId="49" fontId="10" fillId="5" borderId="8" xfId="0" applyNumberFormat="1" applyFont="1" applyFill="1" applyBorder="1" applyAlignment="1">
      <alignment horizontal="center" vertical="center"/>
    </xf>
    <xf numFmtId="165" fontId="8" fillId="5" borderId="8" xfId="0" applyNumberFormat="1" applyFont="1" applyFill="1" applyBorder="1" applyAlignment="1">
      <alignment horizontal="center" vertical="center"/>
    </xf>
    <xf numFmtId="165" fontId="8" fillId="12" borderId="8" xfId="0" applyNumberFormat="1" applyFont="1" applyFill="1" applyBorder="1" applyAlignment="1">
      <alignment horizontal="center" vertical="center"/>
    </xf>
    <xf numFmtId="0" fontId="15" fillId="0" borderId="0" xfId="0" applyFont="1" applyAlignment="1"/>
    <xf numFmtId="49" fontId="10" fillId="12" borderId="8" xfId="0" applyNumberFormat="1" applyFont="1" applyFill="1" applyBorder="1" applyAlignment="1">
      <alignment horizontal="center" vertical="top"/>
    </xf>
    <xf numFmtId="49" fontId="10" fillId="4" borderId="6" xfId="0" applyNumberFormat="1" applyFont="1" applyFill="1" applyBorder="1" applyAlignment="1">
      <alignment horizontal="center" vertical="top"/>
    </xf>
    <xf numFmtId="49" fontId="10" fillId="13" borderId="6" xfId="0" applyNumberFormat="1" applyFont="1" applyFill="1" applyBorder="1" applyAlignment="1">
      <alignment vertical="top"/>
    </xf>
    <xf numFmtId="49" fontId="10" fillId="4" borderId="6" xfId="0" applyNumberFormat="1" applyFont="1" applyFill="1" applyBorder="1" applyAlignment="1">
      <alignment vertical="top"/>
    </xf>
    <xf numFmtId="49" fontId="10" fillId="4" borderId="7" xfId="0" applyNumberFormat="1" applyFont="1" applyFill="1" applyBorder="1" applyAlignment="1">
      <alignment vertical="top"/>
    </xf>
    <xf numFmtId="49" fontId="10" fillId="13" borderId="7" xfId="0" applyNumberFormat="1" applyFont="1" applyFill="1" applyBorder="1" applyAlignment="1">
      <alignment vertical="top"/>
    </xf>
    <xf numFmtId="165" fontId="7" fillId="4" borderId="8" xfId="0" applyNumberFormat="1" applyFont="1" applyFill="1" applyBorder="1" applyAlignment="1">
      <alignment horizontal="center" vertical="center"/>
    </xf>
    <xf numFmtId="165" fontId="7" fillId="3" borderId="8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5" fontId="3" fillId="7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0" fillId="0" borderId="0" xfId="0" applyFill="1" applyBorder="1"/>
    <xf numFmtId="0" fontId="4" fillId="0" borderId="8" xfId="0" applyFont="1" applyBorder="1" applyAlignment="1">
      <alignment horizontal="center" vertical="center" wrapText="1"/>
    </xf>
    <xf numFmtId="165" fontId="3" fillId="15" borderId="8" xfId="0" applyNumberFormat="1" applyFont="1" applyFill="1" applyBorder="1" applyAlignment="1">
      <alignment horizontal="center" vertical="center"/>
    </xf>
    <xf numFmtId="0" fontId="3" fillId="17" borderId="8" xfId="0" applyFont="1" applyFill="1" applyBorder="1" applyAlignment="1">
      <alignment horizontal="center" vertical="center"/>
    </xf>
    <xf numFmtId="165" fontId="3" fillId="17" borderId="8" xfId="0" applyNumberFormat="1" applyFont="1" applyFill="1" applyBorder="1" applyAlignment="1" applyProtection="1">
      <alignment horizontal="center" vertical="center"/>
      <protection locked="0"/>
    </xf>
    <xf numFmtId="0" fontId="3" fillId="0" borderId="0" xfId="2" applyFont="1" applyBorder="1"/>
    <xf numFmtId="0" fontId="3" fillId="0" borderId="0" xfId="2" applyFont="1"/>
    <xf numFmtId="0" fontId="0" fillId="0" borderId="1" xfId="0" applyBorder="1"/>
    <xf numFmtId="0" fontId="0" fillId="0" borderId="0" xfId="0" applyBorder="1"/>
    <xf numFmtId="164" fontId="1" fillId="0" borderId="0" xfId="3" applyNumberFormat="1" applyAlignment="1">
      <alignment vertical="top"/>
    </xf>
    <xf numFmtId="165" fontId="2" fillId="0" borderId="0" xfId="0" applyNumberFormat="1" applyFont="1" applyAlignment="1">
      <alignment vertical="center"/>
    </xf>
    <xf numFmtId="14" fontId="3" fillId="0" borderId="0" xfId="0" applyNumberFormat="1" applyFont="1" applyAlignment="1">
      <alignment vertical="center"/>
    </xf>
    <xf numFmtId="14" fontId="3" fillId="0" borderId="0" xfId="0" applyNumberFormat="1" applyFont="1" applyAlignment="1">
      <alignment vertical="top"/>
    </xf>
    <xf numFmtId="49" fontId="10" fillId="19" borderId="6" xfId="0" applyNumberFormat="1" applyFont="1" applyFill="1" applyBorder="1" applyAlignment="1">
      <alignment vertical="top"/>
    </xf>
    <xf numFmtId="49" fontId="10" fillId="19" borderId="7" xfId="0" applyNumberFormat="1" applyFont="1" applyFill="1" applyBorder="1" applyAlignment="1">
      <alignment vertical="top"/>
    </xf>
    <xf numFmtId="49" fontId="10" fillId="13" borderId="6" xfId="0" applyNumberFormat="1" applyFont="1" applyFill="1" applyBorder="1" applyAlignment="1">
      <alignment horizontal="center" vertical="top"/>
    </xf>
    <xf numFmtId="49" fontId="10" fillId="19" borderId="6" xfId="0" applyNumberFormat="1" applyFont="1" applyFill="1" applyBorder="1" applyAlignment="1">
      <alignment horizontal="center" vertical="top"/>
    </xf>
    <xf numFmtId="165" fontId="7" fillId="15" borderId="8" xfId="0" applyNumberFormat="1" applyFont="1" applyFill="1" applyBorder="1" applyAlignment="1">
      <alignment horizontal="center" vertical="center"/>
    </xf>
    <xf numFmtId="165" fontId="7" fillId="16" borderId="8" xfId="0" applyNumberFormat="1" applyFont="1" applyFill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7" fillId="15" borderId="8" xfId="0" applyFont="1" applyFill="1" applyBorder="1" applyAlignment="1">
      <alignment horizontal="center" vertical="center"/>
    </xf>
    <xf numFmtId="49" fontId="10" fillId="5" borderId="3" xfId="0" applyNumberFormat="1" applyFont="1" applyFill="1" applyBorder="1" applyAlignment="1">
      <alignment horizontal="center" vertical="top"/>
    </xf>
    <xf numFmtId="49" fontId="10" fillId="12" borderId="8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right"/>
    </xf>
    <xf numFmtId="0" fontId="4" fillId="0" borderId="8" xfId="0" applyFont="1" applyBorder="1" applyAlignment="1">
      <alignment horizontal="center" vertical="center"/>
    </xf>
    <xf numFmtId="165" fontId="22" fillId="24" borderId="8" xfId="0" applyNumberFormat="1" applyFont="1" applyFill="1" applyBorder="1" applyAlignment="1">
      <alignment horizontal="center" vertical="center"/>
    </xf>
    <xf numFmtId="0" fontId="0" fillId="0" borderId="0" xfId="0" applyFont="1"/>
    <xf numFmtId="165" fontId="7" fillId="12" borderId="8" xfId="0" applyNumberFormat="1" applyFont="1" applyFill="1" applyBorder="1" applyAlignment="1">
      <alignment horizontal="center" vertical="center"/>
    </xf>
    <xf numFmtId="165" fontId="0" fillId="0" borderId="0" xfId="0" applyNumberFormat="1" applyFont="1"/>
    <xf numFmtId="0" fontId="3" fillId="0" borderId="8" xfId="2" applyFont="1" applyBorder="1" applyAlignment="1">
      <alignment horizontal="center" vertical="center" wrapText="1"/>
    </xf>
    <xf numFmtId="49" fontId="3" fillId="0" borderId="8" xfId="2" applyNumberFormat="1" applyFont="1" applyBorder="1" applyAlignment="1">
      <alignment horizontal="center" vertical="center" wrapText="1"/>
    </xf>
    <xf numFmtId="0" fontId="3" fillId="0" borderId="3" xfId="2" applyFont="1" applyBorder="1" applyAlignment="1">
      <alignment horizontal="left" vertical="center" wrapText="1"/>
    </xf>
    <xf numFmtId="0" fontId="3" fillId="0" borderId="5" xfId="2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165" fontId="3" fillId="7" borderId="2" xfId="0" applyNumberFormat="1" applyFont="1" applyFill="1" applyBorder="1" applyAlignment="1">
      <alignment horizontal="center" vertical="center"/>
    </xf>
    <xf numFmtId="165" fontId="3" fillId="15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/>
    </xf>
    <xf numFmtId="0" fontId="10" fillId="21" borderId="8" xfId="0" applyFont="1" applyFill="1" applyBorder="1" applyAlignment="1">
      <alignment horizontal="center" vertical="center" wrapText="1"/>
    </xf>
    <xf numFmtId="165" fontId="7" fillId="21" borderId="8" xfId="0" applyNumberFormat="1" applyFont="1" applyFill="1" applyBorder="1" applyAlignment="1">
      <alignment horizontal="center" vertical="center"/>
    </xf>
    <xf numFmtId="165" fontId="6" fillId="7" borderId="2" xfId="0" applyNumberFormat="1" applyFont="1" applyFill="1" applyBorder="1" applyAlignment="1">
      <alignment horizontal="center" vertical="center"/>
    </xf>
    <xf numFmtId="165" fontId="3" fillId="15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/>
    </xf>
    <xf numFmtId="0" fontId="13" fillId="21" borderId="8" xfId="0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/>
    </xf>
    <xf numFmtId="49" fontId="10" fillId="21" borderId="8" xfId="0" applyNumberFormat="1" applyFont="1" applyFill="1" applyBorder="1" applyAlignment="1">
      <alignment horizontal="center" vertical="center" wrapText="1"/>
    </xf>
    <xf numFmtId="49" fontId="10" fillId="10" borderId="5" xfId="0" applyNumberFormat="1" applyFont="1" applyFill="1" applyBorder="1" applyAlignment="1">
      <alignment horizontal="center" vertical="center" wrapText="1"/>
    </xf>
    <xf numFmtId="165" fontId="3" fillId="11" borderId="8" xfId="0" applyNumberFormat="1" applyFont="1" applyFill="1" applyBorder="1" applyAlignment="1">
      <alignment horizontal="center" vertical="center"/>
    </xf>
    <xf numFmtId="165" fontId="3" fillId="21" borderId="8" xfId="0" applyNumberFormat="1" applyFont="1" applyFill="1" applyBorder="1" applyAlignment="1">
      <alignment horizontal="center" vertical="center"/>
    </xf>
    <xf numFmtId="165" fontId="3" fillId="10" borderId="8" xfId="0" applyNumberFormat="1" applyFont="1" applyFill="1" applyBorder="1" applyAlignment="1">
      <alignment horizontal="center" vertical="center"/>
    </xf>
    <xf numFmtId="165" fontId="6" fillId="11" borderId="8" xfId="0" applyNumberFormat="1" applyFont="1" applyFill="1" applyBorder="1" applyAlignment="1">
      <alignment horizontal="center" vertical="center"/>
    </xf>
    <xf numFmtId="165" fontId="6" fillId="21" borderId="8" xfId="0" applyNumberFormat="1" applyFont="1" applyFill="1" applyBorder="1" applyAlignment="1">
      <alignment horizontal="center" vertical="center" wrapText="1"/>
    </xf>
    <xf numFmtId="165" fontId="6" fillId="10" borderId="8" xfId="0" applyNumberFormat="1" applyFont="1" applyFill="1" applyBorder="1" applyAlignment="1">
      <alignment horizontal="center" vertical="center"/>
    </xf>
    <xf numFmtId="49" fontId="10" fillId="21" borderId="5" xfId="0" applyNumberFormat="1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165" fontId="12" fillId="0" borderId="8" xfId="0" applyNumberFormat="1" applyFont="1" applyFill="1" applyBorder="1" applyAlignment="1">
      <alignment horizontal="center" vertical="center"/>
    </xf>
    <xf numFmtId="0" fontId="10" fillId="21" borderId="5" xfId="0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/>
    </xf>
    <xf numFmtId="0" fontId="13" fillId="7" borderId="7" xfId="0" applyFont="1" applyFill="1" applyBorder="1" applyAlignment="1">
      <alignment horizontal="center" vertical="center" wrapText="1"/>
    </xf>
    <xf numFmtId="165" fontId="3" fillId="7" borderId="7" xfId="0" applyNumberFormat="1" applyFont="1" applyFill="1" applyBorder="1" applyAlignment="1">
      <alignment horizontal="center" vertical="center"/>
    </xf>
    <xf numFmtId="165" fontId="3" fillId="15" borderId="7" xfId="0" applyNumberFormat="1" applyFont="1" applyFill="1" applyBorder="1" applyAlignment="1">
      <alignment horizontal="center" vertical="center"/>
    </xf>
    <xf numFmtId="0" fontId="18" fillId="21" borderId="8" xfId="0" applyFont="1" applyFill="1" applyBorder="1" applyAlignment="1">
      <alignment vertical="center" wrapText="1"/>
    </xf>
    <xf numFmtId="165" fontId="8" fillId="21" borderId="8" xfId="0" applyNumberFormat="1" applyFont="1" applyFill="1" applyBorder="1" applyAlignment="1">
      <alignment horizontal="center" vertical="center"/>
    </xf>
    <xf numFmtId="0" fontId="10" fillId="11" borderId="2" xfId="0" applyFont="1" applyFill="1" applyBorder="1" applyAlignment="1">
      <alignment horizontal="center" vertical="center" wrapText="1"/>
    </xf>
    <xf numFmtId="165" fontId="3" fillId="11" borderId="2" xfId="0" applyNumberFormat="1" applyFont="1" applyFill="1" applyBorder="1" applyAlignment="1">
      <alignment horizontal="center" vertical="center"/>
    </xf>
    <xf numFmtId="165" fontId="7" fillId="11" borderId="2" xfId="0" applyNumberFormat="1" applyFont="1" applyFill="1" applyBorder="1" applyAlignment="1">
      <alignment horizontal="center" vertical="center"/>
    </xf>
    <xf numFmtId="165" fontId="7" fillId="21" borderId="2" xfId="0" applyNumberFormat="1" applyFont="1" applyFill="1" applyBorder="1" applyAlignment="1">
      <alignment horizontal="center" vertical="center"/>
    </xf>
    <xf numFmtId="165" fontId="8" fillId="21" borderId="2" xfId="0" applyNumberFormat="1" applyFont="1" applyFill="1" applyBorder="1" applyAlignment="1">
      <alignment horizontal="center" vertical="center"/>
    </xf>
    <xf numFmtId="0" fontId="18" fillId="15" borderId="8" xfId="0" applyFont="1" applyFill="1" applyBorder="1" applyAlignment="1">
      <alignment horizontal="center" vertical="center" wrapText="1"/>
    </xf>
    <xf numFmtId="165" fontId="21" fillId="15" borderId="8" xfId="0" applyNumberFormat="1" applyFont="1" applyFill="1" applyBorder="1" applyAlignment="1">
      <alignment horizontal="center" vertical="center"/>
    </xf>
    <xf numFmtId="165" fontId="22" fillId="15" borderId="8" xfId="0" applyNumberFormat="1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 wrapText="1"/>
    </xf>
    <xf numFmtId="165" fontId="21" fillId="0" borderId="8" xfId="0" applyNumberFormat="1" applyFont="1" applyFill="1" applyBorder="1" applyAlignment="1">
      <alignment horizontal="center" vertical="center"/>
    </xf>
    <xf numFmtId="165" fontId="17" fillId="0" borderId="8" xfId="0" applyNumberFormat="1" applyFont="1" applyFill="1" applyBorder="1" applyAlignment="1">
      <alignment horizontal="center" vertical="center"/>
    </xf>
    <xf numFmtId="165" fontId="17" fillId="7" borderId="8" xfId="0" applyNumberFormat="1" applyFont="1" applyFill="1" applyBorder="1" applyAlignment="1">
      <alignment horizontal="center" vertical="center"/>
    </xf>
    <xf numFmtId="49" fontId="10" fillId="20" borderId="5" xfId="0" applyNumberFormat="1" applyFont="1" applyFill="1" applyBorder="1" applyAlignment="1">
      <alignment horizontal="center" vertical="center"/>
    </xf>
    <xf numFmtId="165" fontId="3" fillId="20" borderId="8" xfId="0" applyNumberFormat="1" applyFont="1" applyFill="1" applyBorder="1" applyAlignment="1">
      <alignment horizontal="center" vertical="center"/>
    </xf>
    <xf numFmtId="165" fontId="22" fillId="23" borderId="8" xfId="0" applyNumberFormat="1" applyFont="1" applyFill="1" applyBorder="1" applyAlignment="1">
      <alignment horizontal="center" vertical="center"/>
    </xf>
    <xf numFmtId="165" fontId="22" fillId="20" borderId="8" xfId="0" applyNumberFormat="1" applyFont="1" applyFill="1" applyBorder="1" applyAlignment="1">
      <alignment horizontal="center" vertical="center"/>
    </xf>
    <xf numFmtId="165" fontId="7" fillId="23" borderId="8" xfId="0" applyNumberFormat="1" applyFont="1" applyFill="1" applyBorder="1" applyAlignment="1">
      <alignment horizontal="center" vertical="center"/>
    </xf>
    <xf numFmtId="165" fontId="3" fillId="8" borderId="8" xfId="0" applyNumberFormat="1" applyFont="1" applyFill="1" applyBorder="1" applyAlignment="1">
      <alignment horizontal="center" vertical="center" wrapText="1"/>
    </xf>
    <xf numFmtId="165" fontId="3" fillId="7" borderId="6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165" fontId="7" fillId="22" borderId="8" xfId="0" applyNumberFormat="1" applyFont="1" applyFill="1" applyBorder="1" applyAlignment="1">
      <alignment horizontal="center" vertical="center"/>
    </xf>
    <xf numFmtId="0" fontId="10" fillId="11" borderId="8" xfId="0" applyFont="1" applyFill="1" applyBorder="1" applyAlignment="1">
      <alignment horizontal="center" vertical="center" wrapText="1"/>
    </xf>
    <xf numFmtId="165" fontId="3" fillId="14" borderId="8" xfId="0" applyNumberFormat="1" applyFont="1" applyFill="1" applyBorder="1" applyAlignment="1">
      <alignment horizontal="center" vertical="center"/>
    </xf>
    <xf numFmtId="165" fontId="3" fillId="22" borderId="8" xfId="0" applyNumberFormat="1" applyFont="1" applyFill="1" applyBorder="1" applyAlignment="1">
      <alignment horizontal="center" vertical="center"/>
    </xf>
    <xf numFmtId="0" fontId="7" fillId="0" borderId="8" xfId="2" applyFont="1" applyBorder="1" applyAlignment="1">
      <alignment horizontal="center" vertical="center" wrapText="1"/>
    </xf>
    <xf numFmtId="49" fontId="10" fillId="4" borderId="8" xfId="0" applyNumberFormat="1" applyFont="1" applyFill="1" applyBorder="1" applyAlignment="1">
      <alignment horizontal="center" vertical="center" wrapText="1"/>
    </xf>
    <xf numFmtId="0" fontId="5" fillId="0" borderId="0" xfId="0" applyFont="1"/>
    <xf numFmtId="14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right" vertical="top"/>
    </xf>
    <xf numFmtId="0" fontId="3" fillId="0" borderId="1" xfId="0" applyFont="1" applyBorder="1" applyAlignment="1">
      <alignment vertical="top"/>
    </xf>
    <xf numFmtId="0" fontId="3" fillId="0" borderId="8" xfId="0" applyFont="1" applyBorder="1" applyAlignment="1">
      <alignment horizontal="center" vertical="center" textRotation="90"/>
    </xf>
    <xf numFmtId="0" fontId="3" fillId="7" borderId="2" xfId="0" applyFont="1" applyFill="1" applyBorder="1" applyAlignment="1">
      <alignment horizontal="left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left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left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7" borderId="9" xfId="0" applyFont="1" applyFill="1" applyBorder="1" applyAlignment="1">
      <alignment vertical="center" wrapText="1"/>
    </xf>
    <xf numFmtId="0" fontId="3" fillId="7" borderId="10" xfId="0" applyFont="1" applyFill="1" applyBorder="1" applyAlignment="1">
      <alignment horizontal="center" vertical="center" wrapText="1"/>
    </xf>
    <xf numFmtId="49" fontId="3" fillId="9" borderId="2" xfId="0" applyNumberFormat="1" applyFont="1" applyFill="1" applyBorder="1" applyAlignment="1">
      <alignment horizontal="left" vertical="center" wrapText="1"/>
    </xf>
    <xf numFmtId="0" fontId="3" fillId="7" borderId="2" xfId="0" applyFont="1" applyFill="1" applyBorder="1" applyAlignment="1">
      <alignment horizontal="center" vertical="center"/>
    </xf>
    <xf numFmtId="49" fontId="7" fillId="7" borderId="7" xfId="0" applyNumberFormat="1" applyFont="1" applyFill="1" applyBorder="1" applyAlignment="1">
      <alignment horizontal="center" vertical="center" wrapText="1"/>
    </xf>
    <xf numFmtId="49" fontId="3" fillId="7" borderId="8" xfId="0" applyNumberFormat="1" applyFont="1" applyFill="1" applyBorder="1" applyAlignment="1">
      <alignment horizontal="center" vertical="center" wrapText="1"/>
    </xf>
    <xf numFmtId="49" fontId="3" fillId="15" borderId="11" xfId="0" applyNumberFormat="1" applyFont="1" applyFill="1" applyBorder="1" applyAlignment="1">
      <alignment horizontal="left" vertical="center" wrapText="1"/>
    </xf>
    <xf numFmtId="49" fontId="3" fillId="15" borderId="1" xfId="0" applyNumberFormat="1" applyFont="1" applyFill="1" applyBorder="1" applyAlignment="1">
      <alignment horizontal="center" vertical="center" wrapText="1"/>
    </xf>
    <xf numFmtId="49" fontId="3" fillId="15" borderId="12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left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22" borderId="3" xfId="0" applyFont="1" applyFill="1" applyBorder="1" applyAlignment="1">
      <alignment horizontal="left" vertical="center" wrapText="1"/>
    </xf>
    <xf numFmtId="0" fontId="3" fillId="22" borderId="4" xfId="0" applyFont="1" applyFill="1" applyBorder="1" applyAlignment="1">
      <alignment horizontal="left" vertical="center" wrapText="1"/>
    </xf>
    <xf numFmtId="0" fontId="3" fillId="22" borderId="5" xfId="0" applyFont="1" applyFill="1" applyBorder="1" applyAlignment="1">
      <alignment horizontal="left" vertical="center" wrapText="1"/>
    </xf>
    <xf numFmtId="49" fontId="23" fillId="0" borderId="8" xfId="0" applyNumberFormat="1" applyFont="1" applyBorder="1" applyAlignment="1">
      <alignment horizontal="left" vertical="center" wrapText="1"/>
    </xf>
    <xf numFmtId="49" fontId="3" fillId="7" borderId="8" xfId="0" applyNumberFormat="1" applyFont="1" applyFill="1" applyBorder="1" applyAlignment="1">
      <alignment horizontal="left" vertical="center" wrapText="1"/>
    </xf>
    <xf numFmtId="0" fontId="3" fillId="7" borderId="8" xfId="0" applyFont="1" applyFill="1" applyBorder="1" applyAlignment="1">
      <alignment horizontal="center" vertical="center"/>
    </xf>
    <xf numFmtId="0" fontId="17" fillId="7" borderId="8" xfId="0" applyNumberFormat="1" applyFont="1" applyFill="1" applyBorder="1" applyAlignment="1">
      <alignment horizontal="center" vertical="center"/>
    </xf>
    <xf numFmtId="49" fontId="3" fillId="7" borderId="3" xfId="0" applyNumberFormat="1" applyFont="1" applyFill="1" applyBorder="1" applyAlignment="1">
      <alignment horizontal="left" vertical="center" wrapText="1"/>
    </xf>
    <xf numFmtId="0" fontId="17" fillId="7" borderId="5" xfId="0" applyNumberFormat="1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left" vertical="center" wrapText="1"/>
    </xf>
    <xf numFmtId="0" fontId="3" fillId="7" borderId="5" xfId="0" applyFont="1" applyFill="1" applyBorder="1" applyAlignment="1">
      <alignment horizontal="center" vertical="center"/>
    </xf>
    <xf numFmtId="0" fontId="3" fillId="20" borderId="8" xfId="0" applyFont="1" applyFill="1" applyBorder="1" applyAlignment="1">
      <alignment horizontal="center" vertical="center"/>
    </xf>
    <xf numFmtId="0" fontId="3" fillId="23" borderId="3" xfId="0" applyFont="1" applyFill="1" applyBorder="1" applyAlignment="1">
      <alignment horizontal="center" vertical="center" wrapText="1"/>
    </xf>
    <xf numFmtId="0" fontId="3" fillId="23" borderId="4" xfId="0" applyFont="1" applyFill="1" applyBorder="1" applyAlignment="1">
      <alignment horizontal="center" vertical="center" wrapText="1"/>
    </xf>
    <xf numFmtId="0" fontId="3" fillId="23" borderId="5" xfId="0" applyFont="1" applyFill="1" applyBorder="1" applyAlignment="1">
      <alignment horizontal="center" vertical="center" wrapText="1"/>
    </xf>
    <xf numFmtId="0" fontId="3" fillId="24" borderId="3" xfId="0" applyFont="1" applyFill="1" applyBorder="1" applyAlignment="1">
      <alignment horizontal="center" vertical="top" wrapText="1"/>
    </xf>
    <xf numFmtId="0" fontId="3" fillId="24" borderId="4" xfId="0" applyFont="1" applyFill="1" applyBorder="1" applyAlignment="1">
      <alignment horizontal="center" vertical="top" wrapText="1"/>
    </xf>
    <xf numFmtId="0" fontId="3" fillId="24" borderId="5" xfId="0" applyFont="1" applyFill="1" applyBorder="1" applyAlignment="1">
      <alignment horizontal="center" vertical="top" wrapText="1"/>
    </xf>
    <xf numFmtId="0" fontId="3" fillId="7" borderId="8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7" borderId="8" xfId="0" applyNumberFormat="1" applyFont="1" applyFill="1" applyBorder="1" applyAlignment="1">
      <alignment horizontal="center" vertical="center" wrapText="1"/>
    </xf>
    <xf numFmtId="0" fontId="3" fillId="7" borderId="5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5" fillId="0" borderId="0" xfId="0" applyFont="1" applyFill="1" applyBorder="1"/>
    <xf numFmtId="49" fontId="3" fillId="0" borderId="8" xfId="0" applyNumberFormat="1" applyFont="1" applyFill="1" applyBorder="1" applyAlignment="1">
      <alignment horizontal="left" vertical="center" wrapText="1"/>
    </xf>
    <xf numFmtId="165" fontId="0" fillId="0" borderId="0" xfId="0" applyNumberFormat="1"/>
    <xf numFmtId="0" fontId="3" fillId="7" borderId="8" xfId="0" applyFont="1" applyFill="1" applyBorder="1" applyAlignment="1">
      <alignment horizontal="left" vertical="center" wrapText="1"/>
    </xf>
    <xf numFmtId="49" fontId="3" fillId="7" borderId="8" xfId="0" applyNumberFormat="1" applyFont="1" applyFill="1" applyBorder="1" applyAlignment="1">
      <alignment horizontal="left" vertical="center" wrapText="1"/>
    </xf>
    <xf numFmtId="14" fontId="3" fillId="0" borderId="0" xfId="0" applyNumberFormat="1" applyFont="1" applyAlignment="1">
      <alignment horizontal="left" vertical="center"/>
    </xf>
    <xf numFmtId="0" fontId="24" fillId="0" borderId="1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0" fillId="15" borderId="8" xfId="0" applyFont="1" applyFill="1" applyBorder="1" applyAlignment="1">
      <alignment horizontal="justify" vertical="center"/>
    </xf>
    <xf numFmtId="0" fontId="3" fillId="22" borderId="3" xfId="0" applyFont="1" applyFill="1" applyBorder="1" applyAlignment="1">
      <alignment horizontal="left" vertical="center" wrapText="1"/>
    </xf>
    <xf numFmtId="0" fontId="3" fillId="22" borderId="4" xfId="0" applyFont="1" applyFill="1" applyBorder="1" applyAlignment="1">
      <alignment horizontal="left" vertical="center" wrapText="1"/>
    </xf>
    <xf numFmtId="0" fontId="3" fillId="22" borderId="5" xfId="0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/>
    </xf>
    <xf numFmtId="49" fontId="10" fillId="24" borderId="3" xfId="0" applyNumberFormat="1" applyFont="1" applyFill="1" applyBorder="1" applyAlignment="1">
      <alignment horizontal="right" vertical="center"/>
    </xf>
    <xf numFmtId="49" fontId="10" fillId="24" borderId="4" xfId="0" applyNumberFormat="1" applyFont="1" applyFill="1" applyBorder="1" applyAlignment="1">
      <alignment horizontal="right" vertical="center"/>
    </xf>
    <xf numFmtId="49" fontId="10" fillId="24" borderId="5" xfId="0" applyNumberFormat="1" applyFont="1" applyFill="1" applyBorder="1" applyAlignment="1">
      <alignment horizontal="right" vertical="center"/>
    </xf>
    <xf numFmtId="49" fontId="10" fillId="4" borderId="3" xfId="0" applyNumberFormat="1" applyFont="1" applyFill="1" applyBorder="1" applyAlignment="1">
      <alignment horizontal="right" vertical="center"/>
    </xf>
    <xf numFmtId="49" fontId="10" fillId="4" borderId="4" xfId="0" applyNumberFormat="1" applyFont="1" applyFill="1" applyBorder="1" applyAlignment="1">
      <alignment horizontal="right" vertical="center"/>
    </xf>
    <xf numFmtId="49" fontId="10" fillId="4" borderId="5" xfId="0" applyNumberFormat="1" applyFont="1" applyFill="1" applyBorder="1" applyAlignment="1">
      <alignment horizontal="right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15" borderId="2" xfId="0" applyFont="1" applyFill="1" applyBorder="1" applyAlignment="1">
      <alignment horizontal="center" vertical="center" wrapText="1"/>
    </xf>
    <xf numFmtId="0" fontId="3" fillId="15" borderId="6" xfId="0" applyFont="1" applyFill="1" applyBorder="1" applyAlignment="1">
      <alignment horizontal="center" vertical="center" wrapText="1"/>
    </xf>
    <xf numFmtId="0" fontId="3" fillId="15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right" vertical="center"/>
    </xf>
    <xf numFmtId="49" fontId="10" fillId="5" borderId="4" xfId="0" applyNumberFormat="1" applyFont="1" applyFill="1" applyBorder="1" applyAlignment="1">
      <alignment horizontal="right" vertical="center"/>
    </xf>
    <xf numFmtId="49" fontId="10" fillId="5" borderId="5" xfId="0" applyNumberFormat="1" applyFont="1" applyFill="1" applyBorder="1" applyAlignment="1">
      <alignment horizontal="right" vertical="center"/>
    </xf>
    <xf numFmtId="0" fontId="3" fillId="5" borderId="3" xfId="0" applyFont="1" applyFill="1" applyBorder="1" applyAlignment="1">
      <alignment vertical="top" wrapText="1"/>
    </xf>
    <xf numFmtId="0" fontId="3" fillId="5" borderId="4" xfId="0" applyFont="1" applyFill="1" applyBorder="1" applyAlignment="1">
      <alignment vertical="top" wrapText="1"/>
    </xf>
    <xf numFmtId="0" fontId="3" fillId="5" borderId="5" xfId="0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3" fillId="4" borderId="5" xfId="0" applyFont="1" applyFill="1" applyBorder="1" applyAlignment="1">
      <alignment vertical="top" wrapText="1"/>
    </xf>
    <xf numFmtId="0" fontId="3" fillId="14" borderId="8" xfId="0" applyFont="1" applyFill="1" applyBorder="1" applyAlignment="1">
      <alignment horizontal="center" vertical="center" wrapText="1"/>
    </xf>
    <xf numFmtId="0" fontId="3" fillId="22" borderId="3" xfId="0" applyFont="1" applyFill="1" applyBorder="1" applyAlignment="1">
      <alignment horizontal="center" vertical="center" wrapText="1"/>
    </xf>
    <xf numFmtId="0" fontId="3" fillId="22" borderId="4" xfId="0" applyFont="1" applyFill="1" applyBorder="1" applyAlignment="1">
      <alignment horizontal="center" vertical="center" wrapText="1"/>
    </xf>
    <xf numFmtId="0" fontId="3" fillId="22" borderId="5" xfId="0" applyFont="1" applyFill="1" applyBorder="1" applyAlignment="1">
      <alignment horizontal="center" vertical="center" wrapText="1"/>
    </xf>
    <xf numFmtId="49" fontId="10" fillId="4" borderId="2" xfId="0" applyNumberFormat="1" applyFont="1" applyFill="1" applyBorder="1" applyAlignment="1">
      <alignment horizontal="center" vertical="top"/>
    </xf>
    <xf numFmtId="49" fontId="10" fillId="4" borderId="6" xfId="0" applyNumberFormat="1" applyFont="1" applyFill="1" applyBorder="1" applyAlignment="1">
      <alignment horizontal="center" vertical="top"/>
    </xf>
    <xf numFmtId="49" fontId="10" fillId="4" borderId="7" xfId="0" applyNumberFormat="1" applyFont="1" applyFill="1" applyBorder="1" applyAlignment="1">
      <alignment horizontal="center" vertical="top"/>
    </xf>
    <xf numFmtId="49" fontId="10" fillId="5" borderId="2" xfId="0" applyNumberFormat="1" applyFont="1" applyFill="1" applyBorder="1" applyAlignment="1">
      <alignment horizontal="center" vertical="top"/>
    </xf>
    <xf numFmtId="49" fontId="10" fillId="5" borderId="7" xfId="0" applyNumberFormat="1" applyFont="1" applyFill="1" applyBorder="1" applyAlignment="1">
      <alignment horizontal="center" vertical="top"/>
    </xf>
    <xf numFmtId="49" fontId="10" fillId="0" borderId="2" xfId="0" applyNumberFormat="1" applyFont="1" applyBorder="1" applyAlignment="1">
      <alignment horizontal="center" vertical="top"/>
    </xf>
    <xf numFmtId="49" fontId="10" fillId="0" borderId="7" xfId="0" applyNumberFormat="1" applyFont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center" vertical="center" textRotation="90"/>
    </xf>
    <xf numFmtId="49" fontId="6" fillId="0" borderId="7" xfId="0" applyNumberFormat="1" applyFont="1" applyFill="1" applyBorder="1" applyAlignment="1">
      <alignment horizontal="center" vertical="center" textRotation="90"/>
    </xf>
    <xf numFmtId="0" fontId="3" fillId="0" borderId="3" xfId="0" applyFont="1" applyBorder="1" applyAlignment="1">
      <alignment horizontal="justify" vertical="center"/>
    </xf>
    <xf numFmtId="0" fontId="3" fillId="0" borderId="4" xfId="0" applyFont="1" applyBorder="1" applyAlignment="1">
      <alignment horizontal="justify" vertical="center"/>
    </xf>
    <xf numFmtId="0" fontId="3" fillId="0" borderId="5" xfId="0" applyFont="1" applyBorder="1" applyAlignment="1">
      <alignment horizontal="justify" vertical="center"/>
    </xf>
    <xf numFmtId="0" fontId="6" fillId="0" borderId="8" xfId="0" applyFont="1" applyBorder="1" applyAlignment="1">
      <alignment horizontal="justify" vertical="center"/>
    </xf>
    <xf numFmtId="0" fontId="0" fillId="0" borderId="8" xfId="0" applyBorder="1" applyAlignment="1">
      <alignment horizontal="justify" vertical="center"/>
    </xf>
    <xf numFmtId="0" fontId="3" fillId="0" borderId="8" xfId="0" applyFont="1" applyBorder="1" applyAlignment="1">
      <alignment horizontal="justify" vertical="center" wrapText="1"/>
    </xf>
    <xf numFmtId="0" fontId="0" fillId="0" borderId="8" xfId="0" applyBorder="1" applyAlignment="1">
      <alignment horizontal="justify"/>
    </xf>
    <xf numFmtId="0" fontId="6" fillId="0" borderId="8" xfId="0" applyFont="1" applyBorder="1" applyAlignment="1">
      <alignment horizontal="justify" vertical="center" wrapText="1"/>
    </xf>
    <xf numFmtId="0" fontId="0" fillId="0" borderId="8" xfId="0" applyBorder="1" applyAlignment="1">
      <alignment horizontal="justify" vertical="center" wrapText="1"/>
    </xf>
    <xf numFmtId="0" fontId="0" fillId="0" borderId="8" xfId="0" applyBorder="1" applyAlignment="1">
      <alignment horizontal="justify" wrapText="1"/>
    </xf>
    <xf numFmtId="0" fontId="3" fillId="22" borderId="3" xfId="0" applyFont="1" applyFill="1" applyBorder="1" applyAlignment="1">
      <alignment vertical="center"/>
    </xf>
    <xf numFmtId="0" fontId="3" fillId="22" borderId="4" xfId="0" applyFont="1" applyFill="1" applyBorder="1" applyAlignment="1">
      <alignment vertical="center"/>
    </xf>
    <xf numFmtId="0" fontId="3" fillId="22" borderId="5" xfId="0" applyFont="1" applyFill="1" applyBorder="1" applyAlignment="1">
      <alignment vertical="center"/>
    </xf>
    <xf numFmtId="0" fontId="17" fillId="5" borderId="3" xfId="0" applyFont="1" applyFill="1" applyBorder="1" applyAlignment="1">
      <alignment vertical="top"/>
    </xf>
    <xf numFmtId="0" fontId="17" fillId="5" borderId="4" xfId="0" applyFont="1" applyFill="1" applyBorder="1" applyAlignment="1">
      <alignment vertical="top"/>
    </xf>
    <xf numFmtId="0" fontId="17" fillId="5" borderId="5" xfId="0" applyFont="1" applyFill="1" applyBorder="1" applyAlignment="1">
      <alignment vertical="top"/>
    </xf>
    <xf numFmtId="0" fontId="7" fillId="4" borderId="3" xfId="0" applyFont="1" applyFill="1" applyBorder="1" applyAlignment="1">
      <alignment horizontal="left" vertical="top" wrapText="1"/>
    </xf>
    <xf numFmtId="0" fontId="7" fillId="4" borderId="4" xfId="0" applyFont="1" applyFill="1" applyBorder="1" applyAlignment="1">
      <alignment horizontal="left" vertical="top" wrapText="1"/>
    </xf>
    <xf numFmtId="0" fontId="7" fillId="4" borderId="5" xfId="0" applyFont="1" applyFill="1" applyBorder="1" applyAlignment="1">
      <alignment horizontal="left" vertical="top" wrapText="1"/>
    </xf>
    <xf numFmtId="0" fontId="7" fillId="5" borderId="3" xfId="0" applyFont="1" applyFill="1" applyBorder="1" applyAlignment="1">
      <alignment horizontal="left" vertical="top" wrapText="1"/>
    </xf>
    <xf numFmtId="0" fontId="7" fillId="5" borderId="4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49" fontId="10" fillId="5" borderId="6" xfId="0" applyNumberFormat="1" applyFont="1" applyFill="1" applyBorder="1" applyAlignment="1">
      <alignment horizontal="center" vertical="top"/>
    </xf>
    <xf numFmtId="0" fontId="3" fillId="5" borderId="3" xfId="0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horizontal="center" vertical="top" wrapText="1"/>
    </xf>
    <xf numFmtId="0" fontId="3" fillId="5" borderId="5" xfId="0" applyFont="1" applyFill="1" applyBorder="1" applyAlignment="1">
      <alignment horizontal="center" vertical="top" wrapText="1"/>
    </xf>
    <xf numFmtId="0" fontId="13" fillId="18" borderId="2" xfId="0" applyFont="1" applyFill="1" applyBorder="1" applyAlignment="1">
      <alignment horizontal="center" vertical="center" wrapText="1"/>
    </xf>
    <xf numFmtId="0" fontId="13" fillId="18" borderId="6" xfId="0" applyFont="1" applyFill="1" applyBorder="1" applyAlignment="1">
      <alignment horizontal="center" vertical="center" wrapText="1"/>
    </xf>
    <xf numFmtId="0" fontId="13" fillId="18" borderId="7" xfId="0" applyFont="1" applyFill="1" applyBorder="1" applyAlignment="1">
      <alignment horizontal="center" vertical="center" wrapText="1"/>
    </xf>
    <xf numFmtId="165" fontId="3" fillId="7" borderId="2" xfId="0" applyNumberFormat="1" applyFont="1" applyFill="1" applyBorder="1" applyAlignment="1">
      <alignment horizontal="center" vertical="center"/>
    </xf>
    <xf numFmtId="165" fontId="3" fillId="7" borderId="6" xfId="0" applyNumberFormat="1" applyFont="1" applyFill="1" applyBorder="1" applyAlignment="1">
      <alignment horizontal="center" vertical="center"/>
    </xf>
    <xf numFmtId="165" fontId="3" fillId="7" borderId="7" xfId="0" applyNumberFormat="1" applyFont="1" applyFill="1" applyBorder="1" applyAlignment="1">
      <alignment horizontal="center" vertical="center"/>
    </xf>
    <xf numFmtId="165" fontId="3" fillId="15" borderId="2" xfId="0" applyNumberFormat="1" applyFont="1" applyFill="1" applyBorder="1" applyAlignment="1">
      <alignment horizontal="center" vertical="center"/>
    </xf>
    <xf numFmtId="165" fontId="3" fillId="15" borderId="6" xfId="0" applyNumberFormat="1" applyFont="1" applyFill="1" applyBorder="1" applyAlignment="1">
      <alignment horizontal="center" vertical="center"/>
    </xf>
    <xf numFmtId="165" fontId="3" fillId="15" borderId="7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6" xfId="0" applyNumberFormat="1" applyFont="1" applyFill="1" applyBorder="1" applyAlignment="1">
      <alignment horizontal="center" vertical="center"/>
    </xf>
    <xf numFmtId="165" fontId="3" fillId="0" borderId="7" xfId="0" applyNumberFormat="1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7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165" fontId="17" fillId="7" borderId="2" xfId="0" applyNumberFormat="1" applyFont="1" applyFill="1" applyBorder="1" applyAlignment="1">
      <alignment horizontal="center" vertical="center"/>
    </xf>
    <xf numFmtId="165" fontId="17" fillId="7" borderId="6" xfId="0" applyNumberFormat="1" applyFont="1" applyFill="1" applyBorder="1" applyAlignment="1">
      <alignment horizontal="center" vertical="center"/>
    </xf>
    <xf numFmtId="165" fontId="17" fillId="7" borderId="7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6" xfId="0" applyFont="1" applyBorder="1" applyAlignment="1">
      <alignment horizontal="center" vertical="center" textRotation="90" wrapText="1"/>
    </xf>
    <xf numFmtId="0" fontId="0" fillId="0" borderId="7" xfId="0" applyFont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7" fillId="4" borderId="3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3" fillId="21" borderId="3" xfId="0" applyFont="1" applyFill="1" applyBorder="1" applyAlignment="1">
      <alignment vertical="center"/>
    </xf>
    <xf numFmtId="0" fontId="3" fillId="21" borderId="4" xfId="0" applyFont="1" applyFill="1" applyBorder="1" applyAlignment="1">
      <alignment vertical="center"/>
    </xf>
    <xf numFmtId="0" fontId="3" fillId="21" borderId="5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3" fillId="15" borderId="3" xfId="0" applyFont="1" applyFill="1" applyBorder="1" applyAlignment="1">
      <alignment horizontal="center" vertical="center"/>
    </xf>
    <xf numFmtId="0" fontId="3" fillId="15" borderId="4" xfId="0" applyFont="1" applyFill="1" applyBorder="1" applyAlignment="1">
      <alignment horizontal="center" vertical="center"/>
    </xf>
    <xf numFmtId="0" fontId="3" fillId="15" borderId="5" xfId="0" applyFont="1" applyFill="1" applyBorder="1" applyAlignment="1">
      <alignment horizontal="center" vertical="center"/>
    </xf>
    <xf numFmtId="49" fontId="3" fillId="21" borderId="3" xfId="0" applyNumberFormat="1" applyFont="1" applyFill="1" applyBorder="1" applyAlignment="1">
      <alignment horizontal="left" vertical="center" wrapText="1"/>
    </xf>
    <xf numFmtId="49" fontId="3" fillId="21" borderId="4" xfId="0" applyNumberFormat="1" applyFont="1" applyFill="1" applyBorder="1" applyAlignment="1">
      <alignment horizontal="left" vertical="center" wrapText="1"/>
    </xf>
    <xf numFmtId="49" fontId="3" fillId="21" borderId="5" xfId="0" applyNumberFormat="1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top"/>
    </xf>
    <xf numFmtId="49" fontId="10" fillId="6" borderId="2" xfId="0" applyNumberFormat="1" applyFont="1" applyFill="1" applyBorder="1" applyAlignment="1">
      <alignment horizontal="center" vertical="top"/>
    </xf>
    <xf numFmtId="49" fontId="10" fillId="6" borderId="7" xfId="0" applyNumberFormat="1" applyFont="1" applyFill="1" applyBorder="1" applyAlignment="1">
      <alignment horizontal="center" vertical="top"/>
    </xf>
    <xf numFmtId="49" fontId="10" fillId="0" borderId="2" xfId="0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top"/>
    </xf>
    <xf numFmtId="0" fontId="3" fillId="7" borderId="2" xfId="0" applyFont="1" applyFill="1" applyBorder="1" applyAlignment="1">
      <alignment horizontal="left" vertical="top" wrapText="1"/>
    </xf>
    <xf numFmtId="0" fontId="3" fillId="7" borderId="7" xfId="0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vertical="center" textRotation="90" wrapText="1"/>
    </xf>
    <xf numFmtId="49" fontId="4" fillId="0" borderId="7" xfId="0" applyNumberFormat="1" applyFont="1" applyFill="1" applyBorder="1" applyAlignment="1">
      <alignment vertical="center" textRotation="90" wrapText="1"/>
    </xf>
    <xf numFmtId="49" fontId="10" fillId="0" borderId="6" xfId="0" applyNumberFormat="1" applyFont="1" applyFill="1" applyBorder="1" applyAlignment="1">
      <alignment horizontal="center" vertical="top"/>
    </xf>
    <xf numFmtId="0" fontId="3" fillId="8" borderId="2" xfId="0" applyFont="1" applyFill="1" applyBorder="1" applyAlignment="1">
      <alignment horizontal="left" vertical="top" wrapText="1"/>
    </xf>
    <xf numFmtId="0" fontId="3" fillId="8" borderId="6" xfId="0" applyFont="1" applyFill="1" applyBorder="1" applyAlignment="1">
      <alignment horizontal="left" vertical="top" wrapText="1"/>
    </xf>
    <xf numFmtId="0" fontId="3" fillId="8" borderId="7" xfId="0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center" textRotation="90"/>
    </xf>
    <xf numFmtId="49" fontId="4" fillId="0" borderId="6" xfId="0" applyNumberFormat="1" applyFont="1" applyFill="1" applyBorder="1" applyAlignment="1">
      <alignment horizontal="center" vertical="center" textRotation="90"/>
    </xf>
    <xf numFmtId="49" fontId="4" fillId="0" borderId="7" xfId="0" applyNumberFormat="1" applyFont="1" applyFill="1" applyBorder="1" applyAlignment="1">
      <alignment horizontal="center" vertical="center" textRotation="90"/>
    </xf>
    <xf numFmtId="49" fontId="10" fillId="0" borderId="6" xfId="0" applyNumberFormat="1" applyFont="1" applyBorder="1" applyAlignment="1">
      <alignment horizontal="center" vertical="top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49" fontId="4" fillId="0" borderId="2" xfId="0" applyNumberFormat="1" applyFont="1" applyBorder="1" applyAlignment="1">
      <alignment horizontal="center" vertical="center" textRotation="90"/>
    </xf>
    <xf numFmtId="49" fontId="4" fillId="0" borderId="6" xfId="0" applyNumberFormat="1" applyFont="1" applyBorder="1" applyAlignment="1">
      <alignment horizontal="center" vertical="center" textRotation="90"/>
    </xf>
    <xf numFmtId="49" fontId="4" fillId="0" borderId="7" xfId="0" applyNumberFormat="1" applyFont="1" applyBorder="1" applyAlignment="1">
      <alignment horizontal="center" vertical="center" textRotation="90"/>
    </xf>
    <xf numFmtId="49" fontId="13" fillId="4" borderId="8" xfId="0" applyNumberFormat="1" applyFont="1" applyFill="1" applyBorder="1" applyAlignment="1">
      <alignment horizontal="center" vertical="top"/>
    </xf>
    <xf numFmtId="49" fontId="13" fillId="5" borderId="8" xfId="0" applyNumberFormat="1" applyFont="1" applyFill="1" applyBorder="1" applyAlignment="1">
      <alignment horizontal="center" vertical="top"/>
    </xf>
    <xf numFmtId="49" fontId="13" fillId="0" borderId="8" xfId="0" applyNumberFormat="1" applyFont="1" applyFill="1" applyBorder="1" applyAlignment="1">
      <alignment horizontal="center" vertical="top"/>
    </xf>
    <xf numFmtId="49" fontId="3" fillId="0" borderId="8" xfId="0" applyNumberFormat="1" applyFont="1" applyFill="1" applyBorder="1" applyAlignment="1">
      <alignment horizontal="left" vertical="top" wrapText="1"/>
    </xf>
    <xf numFmtId="49" fontId="6" fillId="0" borderId="6" xfId="0" applyNumberFormat="1" applyFont="1" applyFill="1" applyBorder="1" applyAlignment="1">
      <alignment horizontal="center" vertical="center" textRotation="90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left" vertical="center" wrapText="1"/>
    </xf>
    <xf numFmtId="49" fontId="3" fillId="7" borderId="2" xfId="0" applyNumberFormat="1" applyFont="1" applyFill="1" applyBorder="1" applyAlignment="1">
      <alignment horizontal="left" vertical="top" wrapText="1"/>
    </xf>
    <xf numFmtId="49" fontId="3" fillId="7" borderId="7" xfId="0" applyNumberFormat="1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0" fontId="17" fillId="0" borderId="2" xfId="0" applyFont="1" applyFill="1" applyBorder="1" applyAlignment="1">
      <alignment horizontal="left" vertical="top" wrapText="1"/>
    </xf>
    <xf numFmtId="0" fontId="17" fillId="0" borderId="7" xfId="0" applyFont="1" applyFill="1" applyBorder="1" applyAlignment="1">
      <alignment horizontal="left" vertical="top" wrapText="1"/>
    </xf>
    <xf numFmtId="0" fontId="0" fillId="0" borderId="6" xfId="0" applyBorder="1"/>
    <xf numFmtId="0" fontId="0" fillId="0" borderId="7" xfId="0" applyBorder="1"/>
    <xf numFmtId="0" fontId="16" fillId="0" borderId="2" xfId="0" applyFont="1" applyBorder="1" applyAlignment="1">
      <alignment horizontal="center" vertical="center" textRotation="90"/>
    </xf>
    <xf numFmtId="0" fontId="16" fillId="0" borderId="6" xfId="0" applyFont="1" applyBorder="1" applyAlignment="1">
      <alignment horizontal="center" vertical="center" textRotation="90"/>
    </xf>
    <xf numFmtId="0" fontId="16" fillId="0" borderId="7" xfId="0" applyFont="1" applyBorder="1" applyAlignment="1">
      <alignment horizontal="center" vertical="center" textRotation="90"/>
    </xf>
    <xf numFmtId="0" fontId="3" fillId="0" borderId="6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left" vertical="top" wrapText="1"/>
    </xf>
    <xf numFmtId="49" fontId="3" fillId="22" borderId="3" xfId="0" applyNumberFormat="1" applyFont="1" applyFill="1" applyBorder="1" applyAlignment="1">
      <alignment horizontal="left" vertical="center" wrapText="1"/>
    </xf>
    <xf numFmtId="49" fontId="3" fillId="22" borderId="4" xfId="0" applyNumberFormat="1" applyFont="1" applyFill="1" applyBorder="1" applyAlignment="1">
      <alignment horizontal="left" vertical="center" wrapText="1"/>
    </xf>
    <xf numFmtId="49" fontId="3" fillId="22" borderId="5" xfId="0" applyNumberFormat="1" applyFont="1" applyFill="1" applyBorder="1" applyAlignment="1">
      <alignment horizontal="left" vertical="center" wrapText="1"/>
    </xf>
    <xf numFmtId="49" fontId="10" fillId="6" borderId="6" xfId="0" applyNumberFormat="1" applyFont="1" applyFill="1" applyBorder="1" applyAlignment="1">
      <alignment horizontal="center" vertical="top"/>
    </xf>
    <xf numFmtId="0" fontId="3" fillId="7" borderId="6" xfId="0" applyFont="1" applyFill="1" applyBorder="1" applyAlignment="1">
      <alignment horizontal="left" vertical="top" wrapText="1"/>
    </xf>
    <xf numFmtId="49" fontId="10" fillId="4" borderId="8" xfId="0" applyNumberFormat="1" applyFont="1" applyFill="1" applyBorder="1" applyAlignment="1">
      <alignment horizontal="center" vertical="top"/>
    </xf>
    <xf numFmtId="49" fontId="10" fillId="5" borderId="8" xfId="0" applyNumberFormat="1" applyFont="1" applyFill="1" applyBorder="1" applyAlignment="1">
      <alignment horizontal="center" vertical="top"/>
    </xf>
    <xf numFmtId="49" fontId="10" fillId="0" borderId="8" xfId="0" applyNumberFormat="1" applyFont="1" applyFill="1" applyBorder="1" applyAlignment="1">
      <alignment horizontal="center" vertical="top"/>
    </xf>
    <xf numFmtId="49" fontId="6" fillId="7" borderId="8" xfId="0" applyNumberFormat="1" applyFont="1" applyFill="1" applyBorder="1" applyAlignment="1">
      <alignment horizontal="center" vertical="center" textRotation="90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49" fontId="10" fillId="7" borderId="2" xfId="0" applyNumberFormat="1" applyFont="1" applyFill="1" applyBorder="1" applyAlignment="1">
      <alignment horizontal="center" vertical="top"/>
    </xf>
    <xf numFmtId="49" fontId="10" fillId="7" borderId="6" xfId="0" applyNumberFormat="1" applyFont="1" applyFill="1" applyBorder="1" applyAlignment="1">
      <alignment horizontal="center" vertical="top"/>
    </xf>
    <xf numFmtId="49" fontId="10" fillId="7" borderId="7" xfId="0" applyNumberFormat="1" applyFont="1" applyFill="1" applyBorder="1" applyAlignment="1">
      <alignment horizontal="center" vertical="top"/>
    </xf>
    <xf numFmtId="0" fontId="16" fillId="0" borderId="2" xfId="0" applyFont="1" applyFill="1" applyBorder="1" applyAlignment="1">
      <alignment horizontal="center" vertical="center" textRotation="90" wrapText="1"/>
    </xf>
    <xf numFmtId="0" fontId="16" fillId="0" borderId="6" xfId="0" applyFont="1" applyFill="1" applyBorder="1" applyAlignment="1">
      <alignment horizontal="center" vertical="center" textRotation="90" wrapText="1"/>
    </xf>
    <xf numFmtId="0" fontId="16" fillId="0" borderId="7" xfId="0" applyFont="1" applyFill="1" applyBorder="1" applyAlignment="1">
      <alignment horizontal="center" vertical="center" textRotation="90" wrapText="1"/>
    </xf>
    <xf numFmtId="49" fontId="10" fillId="0" borderId="8" xfId="0" applyNumberFormat="1" applyFont="1" applyBorder="1" applyAlignment="1">
      <alignment horizontal="center" vertical="top"/>
    </xf>
    <xf numFmtId="0" fontId="3" fillId="0" borderId="8" xfId="0" applyFont="1" applyFill="1" applyBorder="1" applyAlignment="1">
      <alignment horizontal="left" vertical="top" wrapText="1"/>
    </xf>
    <xf numFmtId="49" fontId="6" fillId="0" borderId="8" xfId="0" applyNumberFormat="1" applyFont="1" applyFill="1" applyBorder="1" applyAlignment="1">
      <alignment horizontal="center" vertical="center" textRotation="90"/>
    </xf>
    <xf numFmtId="0" fontId="3" fillId="14" borderId="2" xfId="0" applyFont="1" applyFill="1" applyBorder="1" applyAlignment="1">
      <alignment horizontal="left" vertical="center" wrapText="1"/>
    </xf>
    <xf numFmtId="0" fontId="3" fillId="14" borderId="6" xfId="0" applyFont="1" applyFill="1" applyBorder="1" applyAlignment="1">
      <alignment horizontal="left" vertical="center" wrapText="1"/>
    </xf>
    <xf numFmtId="0" fontId="3" fillId="14" borderId="7" xfId="0" applyFont="1" applyFill="1" applyBorder="1" applyAlignment="1">
      <alignment horizontal="left" vertical="center" wrapText="1"/>
    </xf>
    <xf numFmtId="0" fontId="3" fillId="24" borderId="3" xfId="0" applyFont="1" applyFill="1" applyBorder="1" applyAlignment="1">
      <alignment horizontal="center" vertical="top" wrapText="1"/>
    </xf>
    <xf numFmtId="0" fontId="3" fillId="24" borderId="4" xfId="0" applyFont="1" applyFill="1" applyBorder="1" applyAlignment="1">
      <alignment horizontal="center" vertical="top" wrapText="1"/>
    </xf>
    <xf numFmtId="0" fontId="3" fillId="24" borderId="5" xfId="0" applyFont="1" applyFill="1" applyBorder="1" applyAlignment="1">
      <alignment horizontal="center" vertical="top" wrapText="1"/>
    </xf>
    <xf numFmtId="49" fontId="10" fillId="13" borderId="8" xfId="0" applyNumberFormat="1" applyFont="1" applyFill="1" applyBorder="1" applyAlignment="1">
      <alignment horizontal="center" vertical="top"/>
    </xf>
    <xf numFmtId="0" fontId="3" fillId="7" borderId="8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center" vertical="center" textRotation="90" wrapText="1"/>
    </xf>
    <xf numFmtId="0" fontId="5" fillId="15" borderId="3" xfId="0" applyFont="1" applyFill="1" applyBorder="1" applyAlignment="1">
      <alignment horizontal="center" vertical="center"/>
    </xf>
    <xf numFmtId="0" fontId="5" fillId="15" borderId="4" xfId="0" applyFont="1" applyFill="1" applyBorder="1" applyAlignment="1">
      <alignment horizontal="center" vertical="center"/>
    </xf>
    <xf numFmtId="0" fontId="5" fillId="15" borderId="5" xfId="0" applyFont="1" applyFill="1" applyBorder="1" applyAlignment="1">
      <alignment horizontal="center" vertical="center"/>
    </xf>
    <xf numFmtId="49" fontId="10" fillId="24" borderId="3" xfId="0" applyNumberFormat="1" applyFont="1" applyFill="1" applyBorder="1" applyAlignment="1">
      <alignment horizontal="left" vertical="top"/>
    </xf>
    <xf numFmtId="49" fontId="10" fillId="24" borderId="4" xfId="0" applyNumberFormat="1" applyFont="1" applyFill="1" applyBorder="1" applyAlignment="1">
      <alignment horizontal="left" vertical="top"/>
    </xf>
    <xf numFmtId="49" fontId="10" fillId="24" borderId="5" xfId="0" applyNumberFormat="1" applyFont="1" applyFill="1" applyBorder="1" applyAlignment="1">
      <alignment horizontal="left" vertical="top"/>
    </xf>
    <xf numFmtId="0" fontId="10" fillId="12" borderId="8" xfId="0" quotePrefix="1" applyNumberFormat="1" applyFont="1" applyFill="1" applyBorder="1" applyAlignment="1">
      <alignment horizontal="center" vertical="top"/>
    </xf>
    <xf numFmtId="49" fontId="10" fillId="12" borderId="8" xfId="0" applyNumberFormat="1" applyFont="1" applyFill="1" applyBorder="1" applyAlignment="1">
      <alignment horizontal="center" vertical="top"/>
    </xf>
    <xf numFmtId="49" fontId="10" fillId="20" borderId="8" xfId="0" applyNumberFormat="1" applyFont="1" applyFill="1" applyBorder="1" applyAlignment="1">
      <alignment horizontal="center" vertical="top"/>
    </xf>
    <xf numFmtId="49" fontId="3" fillId="20" borderId="2" xfId="0" applyNumberFormat="1" applyFont="1" applyFill="1" applyBorder="1" applyAlignment="1">
      <alignment horizontal="left" vertical="top" wrapText="1"/>
    </xf>
    <xf numFmtId="49" fontId="6" fillId="20" borderId="7" xfId="0" applyNumberFormat="1" applyFont="1" applyFill="1" applyBorder="1" applyAlignment="1">
      <alignment horizontal="left" vertical="top" wrapText="1"/>
    </xf>
    <xf numFmtId="49" fontId="10" fillId="20" borderId="8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/>
    </xf>
    <xf numFmtId="0" fontId="7" fillId="16" borderId="8" xfId="0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top"/>
    </xf>
    <xf numFmtId="14" fontId="3" fillId="0" borderId="0" xfId="0" applyNumberFormat="1" applyFont="1" applyAlignment="1">
      <alignment horizontal="left" vertical="top"/>
    </xf>
    <xf numFmtId="0" fontId="3" fillId="7" borderId="8" xfId="0" applyFont="1" applyFill="1" applyBorder="1" applyAlignment="1">
      <alignment horizontal="left" vertical="center" wrapText="1"/>
    </xf>
    <xf numFmtId="0" fontId="3" fillId="7" borderId="8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7" fillId="24" borderId="3" xfId="0" applyFont="1" applyFill="1" applyBorder="1" applyAlignment="1">
      <alignment horizontal="left" vertical="top" wrapText="1"/>
    </xf>
    <xf numFmtId="0" fontId="7" fillId="24" borderId="4" xfId="0" applyFont="1" applyFill="1" applyBorder="1" applyAlignment="1">
      <alignment horizontal="left" vertical="top" wrapText="1"/>
    </xf>
    <xf numFmtId="0" fontId="7" fillId="24" borderId="5" xfId="0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horizontal="left" vertical="top"/>
    </xf>
    <xf numFmtId="0" fontId="10" fillId="4" borderId="4" xfId="0" applyFont="1" applyFill="1" applyBorder="1" applyAlignment="1">
      <alignment horizontal="left" vertical="top"/>
    </xf>
    <xf numFmtId="0" fontId="10" fillId="4" borderId="5" xfId="0" applyFont="1" applyFill="1" applyBorder="1" applyAlignment="1">
      <alignment horizontal="left" vertical="top"/>
    </xf>
    <xf numFmtId="0" fontId="10" fillId="5" borderId="3" xfId="0" applyFont="1" applyFill="1" applyBorder="1" applyAlignment="1">
      <alignment horizontal="left" vertical="top" wrapText="1"/>
    </xf>
    <xf numFmtId="0" fontId="10" fillId="5" borderId="4" xfId="0" applyFont="1" applyFill="1" applyBorder="1" applyAlignment="1">
      <alignment horizontal="left" vertical="top" wrapText="1"/>
    </xf>
    <xf numFmtId="0" fontId="10" fillId="5" borderId="5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7" borderId="8" xfId="0" applyNumberFormat="1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left" vertical="center" wrapText="1"/>
    </xf>
    <xf numFmtId="0" fontId="11" fillId="3" borderId="5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top"/>
    </xf>
    <xf numFmtId="0" fontId="3" fillId="3" borderId="4" xfId="0" applyFont="1" applyFill="1" applyBorder="1" applyAlignment="1">
      <alignment horizontal="center" vertical="top"/>
    </xf>
    <xf numFmtId="0" fontId="3" fillId="3" borderId="5" xfId="0" applyFont="1" applyFill="1" applyBorder="1" applyAlignment="1">
      <alignment horizontal="center" vertical="top"/>
    </xf>
    <xf numFmtId="49" fontId="4" fillId="0" borderId="2" xfId="0" applyNumberFormat="1" applyFont="1" applyBorder="1" applyAlignment="1">
      <alignment horizontal="center" textRotation="90" wrapText="1"/>
    </xf>
    <xf numFmtId="49" fontId="4" fillId="0" borderId="7" xfId="0" applyNumberFormat="1" applyFont="1" applyBorder="1" applyAlignment="1">
      <alignment horizontal="center" textRotation="90" wrapText="1"/>
    </xf>
    <xf numFmtId="0" fontId="3" fillId="21" borderId="3" xfId="0" applyFont="1" applyFill="1" applyBorder="1" applyAlignment="1">
      <alignment horizontal="center" vertical="center"/>
    </xf>
    <xf numFmtId="0" fontId="3" fillId="21" borderId="4" xfId="0" applyFont="1" applyFill="1" applyBorder="1" applyAlignment="1">
      <alignment horizontal="center" vertical="center"/>
    </xf>
    <xf numFmtId="0" fontId="3" fillId="21" borderId="5" xfId="0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right" vertical="center"/>
    </xf>
    <xf numFmtId="49" fontId="10" fillId="3" borderId="4" xfId="0" applyNumberFormat="1" applyFont="1" applyFill="1" applyBorder="1" applyAlignment="1">
      <alignment horizontal="right" vertical="center"/>
    </xf>
    <xf numFmtId="49" fontId="10" fillId="3" borderId="5" xfId="0" applyNumberFormat="1" applyFont="1" applyFill="1" applyBorder="1" applyAlignment="1">
      <alignment horizontal="right" vertical="center"/>
    </xf>
    <xf numFmtId="0" fontId="3" fillId="4" borderId="3" xfId="0" applyFont="1" applyFill="1" applyBorder="1" applyAlignment="1">
      <alignment vertical="top"/>
    </xf>
    <xf numFmtId="0" fontId="3" fillId="4" borderId="4" xfId="0" applyFont="1" applyFill="1" applyBorder="1" applyAlignment="1">
      <alignment vertical="top"/>
    </xf>
    <xf numFmtId="0" fontId="3" fillId="4" borderId="5" xfId="0" applyFont="1" applyFill="1" applyBorder="1" applyAlignment="1">
      <alignment vertical="top"/>
    </xf>
    <xf numFmtId="49" fontId="6" fillId="0" borderId="2" xfId="0" applyNumberFormat="1" applyFont="1" applyBorder="1" applyAlignment="1">
      <alignment horizontal="center" vertical="center" textRotation="90"/>
    </xf>
    <xf numFmtId="49" fontId="6" fillId="0" borderId="6" xfId="0" applyNumberFormat="1" applyFont="1" applyBorder="1" applyAlignment="1">
      <alignment horizontal="center" vertical="center" textRotation="90"/>
    </xf>
    <xf numFmtId="49" fontId="6" fillId="0" borderId="7" xfId="0" applyNumberFormat="1" applyFont="1" applyBorder="1" applyAlignment="1">
      <alignment horizontal="center" vertical="center" textRotation="90"/>
    </xf>
    <xf numFmtId="0" fontId="5" fillId="21" borderId="3" xfId="0" applyFont="1" applyFill="1" applyBorder="1" applyAlignment="1">
      <alignment vertical="center"/>
    </xf>
    <xf numFmtId="0" fontId="5" fillId="21" borderId="4" xfId="0" applyFont="1" applyFill="1" applyBorder="1" applyAlignment="1">
      <alignment vertical="center"/>
    </xf>
    <xf numFmtId="0" fontId="5" fillId="21" borderId="5" xfId="0" applyFont="1" applyFill="1" applyBorder="1" applyAlignment="1">
      <alignment vertical="center"/>
    </xf>
    <xf numFmtId="0" fontId="19" fillId="7" borderId="2" xfId="0" applyFont="1" applyFill="1" applyBorder="1" applyAlignment="1">
      <alignment horizontal="center" vertical="center" wrapText="1"/>
    </xf>
    <xf numFmtId="0" fontId="19" fillId="7" borderId="6" xfId="0" applyFont="1" applyFill="1" applyBorder="1" applyAlignment="1">
      <alignment horizontal="center" vertical="center" wrapText="1"/>
    </xf>
    <xf numFmtId="0" fontId="19" fillId="7" borderId="7" xfId="0" applyFont="1" applyFill="1" applyBorder="1" applyAlignment="1">
      <alignment horizontal="center" vertical="center" wrapText="1"/>
    </xf>
    <xf numFmtId="165" fontId="20" fillId="7" borderId="2" xfId="0" applyNumberFormat="1" applyFont="1" applyFill="1" applyBorder="1" applyAlignment="1">
      <alignment horizontal="center" vertical="center"/>
    </xf>
    <xf numFmtId="165" fontId="20" fillId="7" borderId="6" xfId="0" applyNumberFormat="1" applyFont="1" applyFill="1" applyBorder="1" applyAlignment="1">
      <alignment horizontal="center" vertical="center"/>
    </xf>
    <xf numFmtId="165" fontId="20" fillId="7" borderId="7" xfId="0" applyNumberFormat="1" applyFont="1" applyFill="1" applyBorder="1" applyAlignment="1">
      <alignment horizontal="center" vertical="center"/>
    </xf>
    <xf numFmtId="49" fontId="7" fillId="5" borderId="3" xfId="0" applyNumberFormat="1" applyFont="1" applyFill="1" applyBorder="1" applyAlignment="1">
      <alignment horizontal="left" vertical="top"/>
    </xf>
    <xf numFmtId="49" fontId="10" fillId="5" borderId="4" xfId="0" applyNumberFormat="1" applyFont="1" applyFill="1" applyBorder="1" applyAlignment="1">
      <alignment horizontal="left" vertical="top"/>
    </xf>
    <xf numFmtId="49" fontId="10" fillId="5" borderId="5" xfId="0" applyNumberFormat="1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2" applyFont="1" applyBorder="1" applyAlignment="1">
      <alignment horizontal="left" vertical="center" wrapText="1"/>
    </xf>
    <xf numFmtId="0" fontId="3" fillId="0" borderId="5" xfId="2" applyFont="1" applyBorder="1" applyAlignment="1">
      <alignment horizontal="left" vertical="center" wrapText="1"/>
    </xf>
    <xf numFmtId="0" fontId="7" fillId="0" borderId="8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4" fillId="0" borderId="0" xfId="2" applyFont="1" applyFill="1" applyBorder="1" applyAlignment="1">
      <alignment horizontal="left" vertical="top" wrapText="1"/>
    </xf>
  </cellXfs>
  <cellStyles count="4">
    <cellStyle name="Excel Built-in Normal" xfId="2"/>
    <cellStyle name="Įprastas" xfId="0" builtinId="0"/>
    <cellStyle name="Kablelis" xfId="3" builtinId="3"/>
    <cellStyle name="Kablelis 2" xfId="1"/>
  </cellStyles>
  <dxfs count="0"/>
  <tableStyles count="0" defaultTableStyle="TableStyleMedium2" defaultPivotStyle="PivotStyleLight16"/>
  <colors>
    <mruColors>
      <color rgb="FFCCFFCC"/>
      <color rgb="FFBEFCB6"/>
      <color rgb="FFC1EDC9"/>
      <color rgb="FFB5E9BF"/>
      <color rgb="FFD8EA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B155"/>
  <sheetViews>
    <sheetView tabSelected="1" zoomScale="106" zoomScaleNormal="106" workbookViewId="0">
      <selection activeCell="R17" sqref="R17"/>
    </sheetView>
  </sheetViews>
  <sheetFormatPr defaultRowHeight="15" x14ac:dyDescent="0.2"/>
  <cols>
    <col min="1" max="1" width="6.5703125" customWidth="1"/>
    <col min="2" max="3" width="5.7109375" customWidth="1"/>
    <col min="4" max="4" width="28.42578125" customWidth="1"/>
    <col min="5" max="5" width="6.42578125" customWidth="1"/>
    <col min="6" max="6" width="8.5703125" customWidth="1"/>
    <col min="7" max="8" width="11" customWidth="1"/>
    <col min="9" max="9" width="11" style="65" customWidth="1"/>
    <col min="10" max="10" width="10.28515625" customWidth="1"/>
    <col min="11" max="11" width="11" customWidth="1"/>
    <col min="12" max="12" width="23.7109375" style="133" customWidth="1"/>
    <col min="13" max="13" width="7.85546875" style="133" customWidth="1"/>
    <col min="14" max="14" width="8.5703125" style="133" customWidth="1"/>
    <col min="15" max="15" width="7" style="133" customWidth="1"/>
  </cols>
  <sheetData>
    <row r="1" spans="1:236" ht="15" customHeight="1" x14ac:dyDescent="0.2">
      <c r="A1" s="1"/>
      <c r="B1" s="1"/>
      <c r="C1" s="1"/>
      <c r="D1" s="1"/>
      <c r="E1" s="45"/>
      <c r="F1" s="3"/>
      <c r="G1" s="46"/>
      <c r="H1" s="46"/>
      <c r="I1" s="4"/>
      <c r="J1" s="4"/>
      <c r="K1" s="4"/>
      <c r="L1" s="47" t="s">
        <v>122</v>
      </c>
      <c r="M1" s="47"/>
      <c r="N1" s="47"/>
      <c r="O1" s="47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</row>
    <row r="2" spans="1:236" ht="15" customHeight="1" x14ac:dyDescent="0.2">
      <c r="A2" s="1"/>
      <c r="B2" s="1"/>
      <c r="C2" s="1"/>
      <c r="D2" s="1"/>
      <c r="E2" s="45"/>
      <c r="F2" s="3"/>
      <c r="G2" s="46"/>
      <c r="H2" s="46"/>
      <c r="I2" s="4"/>
      <c r="J2" s="4"/>
      <c r="K2" s="4"/>
      <c r="L2" s="193" t="s">
        <v>123</v>
      </c>
      <c r="M2" s="193"/>
      <c r="N2" s="47"/>
      <c r="O2" s="47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</row>
    <row r="3" spans="1:236" ht="15" customHeight="1" x14ac:dyDescent="0.2">
      <c r="A3" s="1"/>
      <c r="B3" s="1"/>
      <c r="C3" s="1"/>
      <c r="D3" s="1"/>
      <c r="E3" s="45"/>
      <c r="F3" s="3"/>
      <c r="G3" s="46"/>
      <c r="H3" s="46"/>
      <c r="I3" s="4"/>
      <c r="J3" s="4"/>
      <c r="K3" s="4"/>
      <c r="L3" s="47" t="s">
        <v>124</v>
      </c>
      <c r="M3" s="47"/>
      <c r="N3" s="47"/>
      <c r="O3" s="47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</row>
    <row r="4" spans="1:236" ht="15" customHeight="1" x14ac:dyDescent="0.2">
      <c r="A4" s="1"/>
      <c r="B4" s="1"/>
      <c r="C4" s="1"/>
      <c r="D4" s="1"/>
      <c r="E4" s="45"/>
      <c r="F4" s="3"/>
      <c r="G4" s="46"/>
      <c r="H4" s="46"/>
      <c r="I4" s="4"/>
      <c r="J4" s="4"/>
      <c r="K4" s="4"/>
      <c r="L4" s="47" t="s">
        <v>125</v>
      </c>
      <c r="M4" s="47"/>
      <c r="N4" s="47"/>
      <c r="O4" s="47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</row>
    <row r="5" spans="1:236" ht="13.5" customHeight="1" x14ac:dyDescent="0.2">
      <c r="A5" s="1"/>
      <c r="B5" s="1"/>
      <c r="C5" s="1"/>
      <c r="D5" s="1"/>
      <c r="E5" s="45"/>
      <c r="F5" s="3"/>
      <c r="G5" s="46"/>
      <c r="H5" s="46"/>
      <c r="I5" s="4"/>
      <c r="J5" s="4"/>
      <c r="K5" s="4"/>
      <c r="L5" s="193" t="s">
        <v>214</v>
      </c>
      <c r="M5" s="193"/>
      <c r="N5" s="193"/>
      <c r="O5" s="193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</row>
    <row r="6" spans="1:236" ht="12" customHeight="1" x14ac:dyDescent="0.2"/>
    <row r="7" spans="1:236" ht="15.75" x14ac:dyDescent="0.2">
      <c r="A7" s="6"/>
      <c r="B7" s="6"/>
      <c r="C7" s="6"/>
      <c r="D7" s="6"/>
      <c r="E7" s="7"/>
      <c r="F7" s="7"/>
      <c r="G7" s="6"/>
      <c r="H7" s="6"/>
      <c r="I7" s="6"/>
      <c r="J7" s="6"/>
      <c r="K7" s="8"/>
      <c r="L7" s="410" t="s">
        <v>126</v>
      </c>
      <c r="M7" s="410"/>
      <c r="N7" s="410"/>
      <c r="O7" s="410"/>
      <c r="P7" s="9"/>
      <c r="Q7" s="9"/>
      <c r="R7" s="9"/>
    </row>
    <row r="8" spans="1:236" ht="15.75" x14ac:dyDescent="0.2">
      <c r="A8" s="6"/>
      <c r="B8" s="6"/>
      <c r="C8" s="6"/>
      <c r="D8" s="6"/>
      <c r="E8" s="7"/>
      <c r="F8" s="7"/>
      <c r="G8" s="6"/>
      <c r="H8" s="6"/>
      <c r="I8" s="6"/>
      <c r="J8" s="6"/>
      <c r="K8" s="8"/>
      <c r="L8" s="410" t="s">
        <v>0</v>
      </c>
      <c r="M8" s="410"/>
      <c r="N8" s="410"/>
      <c r="O8" s="410"/>
      <c r="P8" s="9"/>
      <c r="Q8" s="9"/>
      <c r="R8" s="9"/>
    </row>
    <row r="9" spans="1:236" ht="15.75" x14ac:dyDescent="0.2">
      <c r="A9" s="1"/>
      <c r="B9" s="1"/>
      <c r="C9" s="1"/>
      <c r="D9" s="1"/>
      <c r="E9" s="2"/>
      <c r="F9" s="3"/>
      <c r="G9" s="4"/>
      <c r="H9" s="4"/>
      <c r="I9" s="4"/>
      <c r="J9" s="4"/>
      <c r="K9" s="48" t="s">
        <v>127</v>
      </c>
      <c r="L9" s="411" t="s">
        <v>128</v>
      </c>
      <c r="M9" s="411"/>
      <c r="N9" s="411"/>
      <c r="O9" s="411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</row>
    <row r="10" spans="1:236" ht="15.75" x14ac:dyDescent="0.2">
      <c r="A10" s="1"/>
      <c r="B10" s="1"/>
      <c r="C10" s="1"/>
      <c r="D10" s="1"/>
      <c r="E10" s="2"/>
      <c r="F10" s="3"/>
      <c r="G10" s="4"/>
      <c r="H10" s="4"/>
      <c r="I10" s="4"/>
      <c r="J10" s="4"/>
      <c r="K10" s="48"/>
      <c r="L10" s="411" t="s">
        <v>1</v>
      </c>
      <c r="M10" s="411"/>
      <c r="N10" s="411"/>
      <c r="O10" s="411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</row>
    <row r="11" spans="1:236" ht="15.75" x14ac:dyDescent="0.2">
      <c r="A11" s="5"/>
      <c r="B11" s="5"/>
      <c r="C11" s="5"/>
      <c r="D11" s="5"/>
      <c r="E11" s="5"/>
      <c r="F11" s="10"/>
      <c r="G11" s="5"/>
      <c r="H11" s="5"/>
      <c r="I11" s="5"/>
      <c r="J11" s="5"/>
      <c r="K11" s="5"/>
      <c r="L11" s="134"/>
      <c r="M11" s="135"/>
      <c r="N11" s="135"/>
      <c r="O11" s="135"/>
    </row>
    <row r="12" spans="1:236" ht="15.75" customHeight="1" x14ac:dyDescent="0.2">
      <c r="A12" s="318" t="s">
        <v>2</v>
      </c>
      <c r="B12" s="318"/>
      <c r="C12" s="318"/>
      <c r="D12" s="318"/>
      <c r="E12" s="318"/>
      <c r="F12" s="318"/>
      <c r="G12" s="318"/>
      <c r="H12" s="318"/>
      <c r="I12" s="318"/>
      <c r="J12" s="318"/>
      <c r="K12" s="318"/>
      <c r="L12" s="318"/>
      <c r="M12" s="318"/>
      <c r="N12" s="318"/>
      <c r="O12" s="318"/>
    </row>
    <row r="13" spans="1:236" ht="15.75" customHeight="1" x14ac:dyDescent="0.2">
      <c r="A13" s="319" t="s">
        <v>3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319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</row>
    <row r="14" spans="1:236" ht="15.75" x14ac:dyDescent="0.2">
      <c r="A14" s="5"/>
      <c r="B14" s="5"/>
      <c r="C14" s="5"/>
      <c r="D14" s="5"/>
      <c r="E14" s="5"/>
      <c r="F14" s="10"/>
      <c r="G14" s="5"/>
      <c r="H14" s="5"/>
      <c r="I14" s="5"/>
      <c r="J14" s="5"/>
      <c r="K14" s="5"/>
      <c r="L14" s="136"/>
      <c r="M14" s="136"/>
      <c r="N14" s="323" t="s">
        <v>4</v>
      </c>
      <c r="O14" s="323"/>
    </row>
    <row r="15" spans="1:236" ht="15.75" x14ac:dyDescent="0.2">
      <c r="A15" s="291" t="s">
        <v>5</v>
      </c>
      <c r="B15" s="291" t="s">
        <v>6</v>
      </c>
      <c r="C15" s="291" t="s">
        <v>7</v>
      </c>
      <c r="D15" s="320" t="s">
        <v>8</v>
      </c>
      <c r="E15" s="291" t="s">
        <v>9</v>
      </c>
      <c r="F15" s="291" t="s">
        <v>10</v>
      </c>
      <c r="G15" s="291" t="s">
        <v>180</v>
      </c>
      <c r="H15" s="291" t="s">
        <v>157</v>
      </c>
      <c r="I15" s="291" t="s">
        <v>158</v>
      </c>
      <c r="J15" s="291" t="s">
        <v>11</v>
      </c>
      <c r="K15" s="291" t="s">
        <v>12</v>
      </c>
      <c r="L15" s="296" t="s">
        <v>13</v>
      </c>
      <c r="M15" s="297"/>
      <c r="N15" s="297"/>
      <c r="O15" s="298"/>
    </row>
    <row r="16" spans="1:236" ht="15.75" x14ac:dyDescent="0.2">
      <c r="A16" s="294"/>
      <c r="B16" s="294"/>
      <c r="C16" s="294"/>
      <c r="D16" s="321"/>
      <c r="E16" s="294"/>
      <c r="F16" s="294"/>
      <c r="G16" s="292"/>
      <c r="H16" s="292"/>
      <c r="I16" s="292"/>
      <c r="J16" s="294"/>
      <c r="K16" s="294"/>
      <c r="L16" s="299" t="s">
        <v>14</v>
      </c>
      <c r="M16" s="296" t="s">
        <v>15</v>
      </c>
      <c r="N16" s="297"/>
      <c r="O16" s="298"/>
    </row>
    <row r="17" spans="1:15" ht="148.5" customHeight="1" x14ac:dyDescent="0.2">
      <c r="A17" s="295"/>
      <c r="B17" s="295"/>
      <c r="C17" s="295"/>
      <c r="D17" s="322"/>
      <c r="E17" s="295"/>
      <c r="F17" s="295"/>
      <c r="G17" s="293"/>
      <c r="H17" s="293"/>
      <c r="I17" s="293"/>
      <c r="J17" s="295"/>
      <c r="K17" s="295"/>
      <c r="L17" s="300"/>
      <c r="M17" s="137" t="s">
        <v>16</v>
      </c>
      <c r="N17" s="137" t="s">
        <v>17</v>
      </c>
      <c r="O17" s="137" t="s">
        <v>18</v>
      </c>
    </row>
    <row r="18" spans="1:15" ht="18" customHeight="1" x14ac:dyDescent="0.2">
      <c r="A18" s="431" t="s">
        <v>19</v>
      </c>
      <c r="B18" s="432"/>
      <c r="C18" s="432"/>
      <c r="D18" s="432"/>
      <c r="E18" s="432"/>
      <c r="F18" s="432"/>
      <c r="G18" s="432"/>
      <c r="H18" s="432"/>
      <c r="I18" s="432"/>
      <c r="J18" s="432"/>
      <c r="K18" s="432"/>
      <c r="L18" s="432"/>
      <c r="M18" s="432"/>
      <c r="N18" s="432"/>
      <c r="O18" s="433"/>
    </row>
    <row r="19" spans="1:15" ht="18" customHeight="1" x14ac:dyDescent="0.2">
      <c r="A19" s="428" t="s">
        <v>20</v>
      </c>
      <c r="B19" s="429"/>
      <c r="C19" s="429"/>
      <c r="D19" s="429"/>
      <c r="E19" s="429"/>
      <c r="F19" s="429"/>
      <c r="G19" s="429"/>
      <c r="H19" s="429"/>
      <c r="I19" s="429"/>
      <c r="J19" s="429"/>
      <c r="K19" s="429"/>
      <c r="L19" s="429"/>
      <c r="M19" s="429"/>
      <c r="N19" s="429"/>
      <c r="O19" s="430"/>
    </row>
    <row r="20" spans="1:15" ht="21" customHeight="1" x14ac:dyDescent="0.2">
      <c r="A20" s="132" t="s">
        <v>21</v>
      </c>
      <c r="B20" s="301" t="s">
        <v>22</v>
      </c>
      <c r="C20" s="302"/>
      <c r="D20" s="302"/>
      <c r="E20" s="302"/>
      <c r="F20" s="302"/>
      <c r="G20" s="302"/>
      <c r="H20" s="302"/>
      <c r="I20" s="302"/>
      <c r="J20" s="302"/>
      <c r="K20" s="302"/>
      <c r="L20" s="302"/>
      <c r="M20" s="302"/>
      <c r="N20" s="302"/>
      <c r="O20" s="303"/>
    </row>
    <row r="21" spans="1:15" ht="26.25" customHeight="1" x14ac:dyDescent="0.2">
      <c r="A21" s="18" t="s">
        <v>21</v>
      </c>
      <c r="B21" s="19" t="s">
        <v>21</v>
      </c>
      <c r="C21" s="304" t="s">
        <v>23</v>
      </c>
      <c r="D21" s="305"/>
      <c r="E21" s="305"/>
      <c r="F21" s="305"/>
      <c r="G21" s="305"/>
      <c r="H21" s="305"/>
      <c r="I21" s="305"/>
      <c r="J21" s="305"/>
      <c r="K21" s="305"/>
      <c r="L21" s="305"/>
      <c r="M21" s="305"/>
      <c r="N21" s="305"/>
      <c r="O21" s="306"/>
    </row>
    <row r="22" spans="1:15" ht="42" customHeight="1" x14ac:dyDescent="0.2">
      <c r="A22" s="230" t="s">
        <v>21</v>
      </c>
      <c r="B22" s="324" t="s">
        <v>21</v>
      </c>
      <c r="C22" s="326" t="s">
        <v>24</v>
      </c>
      <c r="D22" s="328" t="s">
        <v>25</v>
      </c>
      <c r="E22" s="330" t="s">
        <v>189</v>
      </c>
      <c r="F22" s="72" t="s">
        <v>137</v>
      </c>
      <c r="G22" s="73">
        <v>169.7</v>
      </c>
      <c r="H22" s="73"/>
      <c r="I22" s="74"/>
      <c r="J22" s="75"/>
      <c r="K22" s="75"/>
      <c r="L22" s="138" t="s">
        <v>27</v>
      </c>
      <c r="M22" s="139"/>
      <c r="N22" s="139"/>
      <c r="O22" s="139"/>
    </row>
    <row r="23" spans="1:15" ht="18.75" customHeight="1" x14ac:dyDescent="0.2">
      <c r="A23" s="232"/>
      <c r="B23" s="325"/>
      <c r="C23" s="327"/>
      <c r="D23" s="329"/>
      <c r="E23" s="331"/>
      <c r="F23" s="76" t="s">
        <v>28</v>
      </c>
      <c r="G23" s="77">
        <f>SUM(G22:G22)</f>
        <v>169.7</v>
      </c>
      <c r="H23" s="77">
        <f>SUM(H22:H22)</f>
        <v>0</v>
      </c>
      <c r="I23" s="77">
        <f>SUM(I22:I22)</f>
        <v>0</v>
      </c>
      <c r="J23" s="77">
        <f>SUM(J22:J22)</f>
        <v>0</v>
      </c>
      <c r="K23" s="77">
        <f>SUM(K22:K22)</f>
        <v>0</v>
      </c>
      <c r="L23" s="439"/>
      <c r="M23" s="440"/>
      <c r="N23" s="440"/>
      <c r="O23" s="441"/>
    </row>
    <row r="24" spans="1:15" ht="51" customHeight="1" x14ac:dyDescent="0.2">
      <c r="A24" s="230" t="s">
        <v>21</v>
      </c>
      <c r="B24" s="233" t="s">
        <v>21</v>
      </c>
      <c r="C24" s="235" t="s">
        <v>30</v>
      </c>
      <c r="D24" s="333" t="s">
        <v>31</v>
      </c>
      <c r="E24" s="437" t="s">
        <v>190</v>
      </c>
      <c r="F24" s="72" t="s">
        <v>137</v>
      </c>
      <c r="G24" s="78"/>
      <c r="H24" s="78">
        <v>54.6</v>
      </c>
      <c r="I24" s="79">
        <v>126.6</v>
      </c>
      <c r="J24" s="75"/>
      <c r="K24" s="80"/>
      <c r="L24" s="140" t="s">
        <v>97</v>
      </c>
      <c r="M24" s="139"/>
      <c r="N24" s="141">
        <v>100</v>
      </c>
      <c r="O24" s="141"/>
    </row>
    <row r="25" spans="1:15" ht="18" customHeight="1" x14ac:dyDescent="0.2">
      <c r="A25" s="232"/>
      <c r="B25" s="234"/>
      <c r="C25" s="236"/>
      <c r="D25" s="335"/>
      <c r="E25" s="438"/>
      <c r="F25" s="76" t="s">
        <v>28</v>
      </c>
      <c r="G25" s="77">
        <f>SUM(G24:G24)</f>
        <v>0</v>
      </c>
      <c r="H25" s="77">
        <f>SUM(H24:H24)</f>
        <v>54.6</v>
      </c>
      <c r="I25" s="77">
        <f>SUM(I24:I24)</f>
        <v>126.6</v>
      </c>
      <c r="J25" s="77">
        <f>SUM(J24:J24)</f>
        <v>0</v>
      </c>
      <c r="K25" s="77">
        <f>SUM(K24:K24)</f>
        <v>0</v>
      </c>
      <c r="L25" s="251"/>
      <c r="M25" s="252"/>
      <c r="N25" s="252"/>
      <c r="O25" s="253"/>
    </row>
    <row r="26" spans="1:15" ht="78.75" x14ac:dyDescent="0.2">
      <c r="A26" s="230" t="s">
        <v>21</v>
      </c>
      <c r="B26" s="233" t="s">
        <v>21</v>
      </c>
      <c r="C26" s="235" t="s">
        <v>35</v>
      </c>
      <c r="D26" s="237" t="s">
        <v>182</v>
      </c>
      <c r="E26" s="342" t="s">
        <v>191</v>
      </c>
      <c r="F26" s="81" t="s">
        <v>137</v>
      </c>
      <c r="G26" s="15">
        <v>131.6</v>
      </c>
      <c r="H26" s="15"/>
      <c r="I26" s="38"/>
      <c r="J26" s="82">
        <v>200</v>
      </c>
      <c r="K26" s="82">
        <v>200</v>
      </c>
      <c r="L26" s="138" t="s">
        <v>98</v>
      </c>
      <c r="M26" s="142"/>
      <c r="N26" s="142">
        <v>50</v>
      </c>
      <c r="O26" s="142">
        <v>50</v>
      </c>
    </row>
    <row r="27" spans="1:15" ht="38.25" customHeight="1" x14ac:dyDescent="0.2">
      <c r="A27" s="231"/>
      <c r="B27" s="263"/>
      <c r="C27" s="339"/>
      <c r="D27" s="340"/>
      <c r="E27" s="343"/>
      <c r="F27" s="81" t="s">
        <v>91</v>
      </c>
      <c r="G27" s="15"/>
      <c r="H27" s="15">
        <v>29.1</v>
      </c>
      <c r="I27" s="38">
        <v>29.1</v>
      </c>
      <c r="J27" s="82">
        <v>50</v>
      </c>
      <c r="K27" s="82">
        <v>50</v>
      </c>
      <c r="L27" s="191" t="s">
        <v>212</v>
      </c>
      <c r="M27" s="144">
        <v>100</v>
      </c>
      <c r="N27" s="145"/>
      <c r="O27" s="145"/>
    </row>
    <row r="28" spans="1:15" ht="21.75" customHeight="1" x14ac:dyDescent="0.2">
      <c r="A28" s="232"/>
      <c r="B28" s="234"/>
      <c r="C28" s="236"/>
      <c r="D28" s="341"/>
      <c r="E28" s="344"/>
      <c r="F28" s="83" t="s">
        <v>28</v>
      </c>
      <c r="G28" s="77">
        <f>SUM(G26:G27)</f>
        <v>131.6</v>
      </c>
      <c r="H28" s="77">
        <f>SUM(H26:H27)</f>
        <v>29.1</v>
      </c>
      <c r="I28" s="77">
        <f t="shared" ref="I28:K28" si="0">SUM(I26:I27)</f>
        <v>29.1</v>
      </c>
      <c r="J28" s="77">
        <f t="shared" si="0"/>
        <v>250</v>
      </c>
      <c r="K28" s="77">
        <f t="shared" si="0"/>
        <v>250</v>
      </c>
      <c r="L28" s="197"/>
      <c r="M28" s="198"/>
      <c r="N28" s="198"/>
      <c r="O28" s="199"/>
    </row>
    <row r="29" spans="1:15" ht="47.25" x14ac:dyDescent="0.2">
      <c r="A29" s="230" t="s">
        <v>21</v>
      </c>
      <c r="B29" s="233" t="s">
        <v>21</v>
      </c>
      <c r="C29" s="326" t="s">
        <v>36</v>
      </c>
      <c r="D29" s="333" t="s">
        <v>37</v>
      </c>
      <c r="E29" s="336" t="s">
        <v>38</v>
      </c>
      <c r="F29" s="310" t="s">
        <v>137</v>
      </c>
      <c r="G29" s="270"/>
      <c r="H29" s="270">
        <v>65</v>
      </c>
      <c r="I29" s="273">
        <v>65</v>
      </c>
      <c r="J29" s="270">
        <v>80</v>
      </c>
      <c r="K29" s="270">
        <v>95</v>
      </c>
      <c r="L29" s="146" t="s">
        <v>93</v>
      </c>
      <c r="M29" s="142">
        <v>3</v>
      </c>
      <c r="N29" s="142">
        <v>6</v>
      </c>
      <c r="O29" s="142">
        <v>9</v>
      </c>
    </row>
    <row r="30" spans="1:15" ht="26.25" customHeight="1" x14ac:dyDescent="0.2">
      <c r="A30" s="231"/>
      <c r="B30" s="263"/>
      <c r="C30" s="332"/>
      <c r="D30" s="334"/>
      <c r="E30" s="337"/>
      <c r="F30" s="311"/>
      <c r="G30" s="272"/>
      <c r="H30" s="272"/>
      <c r="I30" s="275"/>
      <c r="J30" s="272"/>
      <c r="K30" s="272"/>
      <c r="L30" s="147" t="s">
        <v>117</v>
      </c>
      <c r="M30" s="144">
        <v>5</v>
      </c>
      <c r="N30" s="148">
        <v>5</v>
      </c>
      <c r="O30" s="144">
        <v>5</v>
      </c>
    </row>
    <row r="31" spans="1:15" ht="21" customHeight="1" x14ac:dyDescent="0.2">
      <c r="A31" s="232"/>
      <c r="B31" s="234"/>
      <c r="C31" s="327"/>
      <c r="D31" s="335"/>
      <c r="E31" s="338"/>
      <c r="F31" s="83" t="s">
        <v>28</v>
      </c>
      <c r="G31" s="77">
        <f>SUM(G29:G29)</f>
        <v>0</v>
      </c>
      <c r="H31" s="77">
        <f>SUM(H29:H29)</f>
        <v>65</v>
      </c>
      <c r="I31" s="77">
        <f t="shared" ref="I31:K31" si="1">SUM(I29:I29)</f>
        <v>65</v>
      </c>
      <c r="J31" s="77">
        <f t="shared" si="1"/>
        <v>80</v>
      </c>
      <c r="K31" s="77">
        <f t="shared" si="1"/>
        <v>95</v>
      </c>
      <c r="L31" s="307"/>
      <c r="M31" s="308"/>
      <c r="N31" s="308"/>
      <c r="O31" s="309"/>
    </row>
    <row r="32" spans="1:15" ht="72" customHeight="1" x14ac:dyDescent="0.2">
      <c r="A32" s="230" t="s">
        <v>21</v>
      </c>
      <c r="B32" s="233" t="s">
        <v>21</v>
      </c>
      <c r="C32" s="326" t="s">
        <v>39</v>
      </c>
      <c r="D32" s="352" t="s">
        <v>40</v>
      </c>
      <c r="E32" s="354" t="s">
        <v>192</v>
      </c>
      <c r="F32" s="84" t="s">
        <v>137</v>
      </c>
      <c r="G32" s="15">
        <v>58.9</v>
      </c>
      <c r="H32" s="15"/>
      <c r="I32" s="38">
        <v>115</v>
      </c>
      <c r="J32" s="82"/>
      <c r="K32" s="82"/>
      <c r="L32" s="149" t="s">
        <v>179</v>
      </c>
      <c r="M32" s="150">
        <v>100</v>
      </c>
      <c r="N32" s="150"/>
      <c r="O32" s="150"/>
    </row>
    <row r="33" spans="1:15" ht="33" customHeight="1" x14ac:dyDescent="0.2">
      <c r="A33" s="232"/>
      <c r="B33" s="234"/>
      <c r="C33" s="327"/>
      <c r="D33" s="353"/>
      <c r="E33" s="355"/>
      <c r="F33" s="85" t="s">
        <v>28</v>
      </c>
      <c r="G33" s="77">
        <f>SUM(G32:G32)</f>
        <v>58.9</v>
      </c>
      <c r="H33" s="77">
        <f>SUM(H32:H32)</f>
        <v>0</v>
      </c>
      <c r="I33" s="77">
        <f>SUM(I32:I32)</f>
        <v>115</v>
      </c>
      <c r="J33" s="77">
        <f>SUM(J32:J32)</f>
        <v>0</v>
      </c>
      <c r="K33" s="77">
        <f>SUM(K32:K32)</f>
        <v>0</v>
      </c>
      <c r="L33" s="315"/>
      <c r="M33" s="316"/>
      <c r="N33" s="316"/>
      <c r="O33" s="317"/>
    </row>
    <row r="34" spans="1:15" ht="38.25" customHeight="1" x14ac:dyDescent="0.2">
      <c r="A34" s="345" t="s">
        <v>21</v>
      </c>
      <c r="B34" s="346" t="s">
        <v>21</v>
      </c>
      <c r="C34" s="347" t="s">
        <v>42</v>
      </c>
      <c r="D34" s="348" t="s">
        <v>43</v>
      </c>
      <c r="E34" s="239" t="s">
        <v>193</v>
      </c>
      <c r="F34" s="86" t="s">
        <v>137</v>
      </c>
      <c r="G34" s="87"/>
      <c r="H34" s="87">
        <v>55.5</v>
      </c>
      <c r="I34" s="88">
        <v>55.5</v>
      </c>
      <c r="J34" s="89"/>
      <c r="K34" s="89"/>
      <c r="L34" s="350" t="s">
        <v>198</v>
      </c>
      <c r="M34" s="425"/>
      <c r="N34" s="425" t="s">
        <v>185</v>
      </c>
      <c r="O34" s="425" t="s">
        <v>186</v>
      </c>
    </row>
    <row r="35" spans="1:15" ht="33" customHeight="1" x14ac:dyDescent="0.2">
      <c r="A35" s="345"/>
      <c r="B35" s="346"/>
      <c r="C35" s="347"/>
      <c r="D35" s="348"/>
      <c r="E35" s="349"/>
      <c r="F35" s="86" t="s">
        <v>144</v>
      </c>
      <c r="G35" s="87"/>
      <c r="H35" s="87">
        <v>42.4</v>
      </c>
      <c r="I35" s="88">
        <v>11.4</v>
      </c>
      <c r="J35" s="89">
        <v>18.2</v>
      </c>
      <c r="K35" s="89"/>
      <c r="L35" s="351"/>
      <c r="M35" s="426"/>
      <c r="N35" s="426"/>
      <c r="O35" s="426"/>
    </row>
    <row r="36" spans="1:15" ht="111.75" customHeight="1" x14ac:dyDescent="0.2">
      <c r="A36" s="345"/>
      <c r="B36" s="346"/>
      <c r="C36" s="347"/>
      <c r="D36" s="348"/>
      <c r="E36" s="349"/>
      <c r="F36" s="86" t="s">
        <v>151</v>
      </c>
      <c r="G36" s="90"/>
      <c r="H36" s="90">
        <v>480.1</v>
      </c>
      <c r="I36" s="91">
        <v>124.2</v>
      </c>
      <c r="J36" s="92">
        <v>205.1</v>
      </c>
      <c r="K36" s="92"/>
      <c r="L36" s="189" t="s">
        <v>45</v>
      </c>
      <c r="M36" s="151"/>
      <c r="N36" s="152"/>
      <c r="O36" s="152" t="s">
        <v>46</v>
      </c>
    </row>
    <row r="37" spans="1:15" ht="23.25" customHeight="1" x14ac:dyDescent="0.2">
      <c r="A37" s="345"/>
      <c r="B37" s="346"/>
      <c r="C37" s="347"/>
      <c r="D37" s="348"/>
      <c r="E37" s="240"/>
      <c r="F37" s="93" t="s">
        <v>47</v>
      </c>
      <c r="G37" s="77">
        <f>SUM(G34:G36)</f>
        <v>0</v>
      </c>
      <c r="H37" s="77">
        <f>SUM(H34:H36)</f>
        <v>578</v>
      </c>
      <c r="I37" s="77">
        <f t="shared" ref="I37:K37" si="2">SUM(I34:I36)</f>
        <v>191.10000000000002</v>
      </c>
      <c r="J37" s="77">
        <f t="shared" si="2"/>
        <v>223.29999999999998</v>
      </c>
      <c r="K37" s="77">
        <f t="shared" si="2"/>
        <v>0</v>
      </c>
      <c r="L37" s="153"/>
      <c r="M37" s="154"/>
      <c r="N37" s="154"/>
      <c r="O37" s="155"/>
    </row>
    <row r="38" spans="1:15" ht="20.25" customHeight="1" x14ac:dyDescent="0.2">
      <c r="A38" s="13" t="s">
        <v>21</v>
      </c>
      <c r="B38" s="14" t="s">
        <v>21</v>
      </c>
      <c r="C38" s="217" t="s">
        <v>48</v>
      </c>
      <c r="D38" s="218"/>
      <c r="E38" s="218"/>
      <c r="F38" s="219"/>
      <c r="G38" s="16">
        <f>SUM(G23,G25,G28,G31,G33,G37)</f>
        <v>360.19999999999993</v>
      </c>
      <c r="H38" s="16">
        <f>SUM(H23,H25,H28,H31,H33,H37)</f>
        <v>726.7</v>
      </c>
      <c r="I38" s="16">
        <f t="shared" ref="I38:K38" si="3">SUM(I23,I25,I28,I31,I33,I37)</f>
        <v>526.79999999999995</v>
      </c>
      <c r="J38" s="16">
        <f t="shared" si="3"/>
        <v>553.29999999999995</v>
      </c>
      <c r="K38" s="16">
        <f t="shared" si="3"/>
        <v>345</v>
      </c>
      <c r="L38" s="264"/>
      <c r="M38" s="265"/>
      <c r="N38" s="265"/>
      <c r="O38" s="266"/>
    </row>
    <row r="39" spans="1:15" ht="22.5" customHeight="1" x14ac:dyDescent="0.2">
      <c r="A39" s="13" t="s">
        <v>21</v>
      </c>
      <c r="B39" s="14" t="s">
        <v>29</v>
      </c>
      <c r="C39" s="460" t="s">
        <v>49</v>
      </c>
      <c r="D39" s="461"/>
      <c r="E39" s="461"/>
      <c r="F39" s="461"/>
      <c r="G39" s="461"/>
      <c r="H39" s="461"/>
      <c r="I39" s="461"/>
      <c r="J39" s="461"/>
      <c r="K39" s="461"/>
      <c r="L39" s="461"/>
      <c r="M39" s="461"/>
      <c r="N39" s="461"/>
      <c r="O39" s="462"/>
    </row>
    <row r="40" spans="1:15" ht="42.75" customHeight="1" x14ac:dyDescent="0.2">
      <c r="A40" s="230" t="s">
        <v>21</v>
      </c>
      <c r="B40" s="233" t="s">
        <v>29</v>
      </c>
      <c r="C40" s="235" t="s">
        <v>21</v>
      </c>
      <c r="D40" s="328" t="s">
        <v>50</v>
      </c>
      <c r="E40" s="360">
        <v>190522935</v>
      </c>
      <c r="F40" s="94" t="s">
        <v>137</v>
      </c>
      <c r="G40" s="15">
        <v>789</v>
      </c>
      <c r="H40" s="15">
        <v>816.6</v>
      </c>
      <c r="I40" s="38">
        <v>738.8</v>
      </c>
      <c r="J40" s="15">
        <v>750</v>
      </c>
      <c r="K40" s="15">
        <v>750</v>
      </c>
      <c r="L40" s="143" t="s">
        <v>51</v>
      </c>
      <c r="M40" s="144">
        <v>90</v>
      </c>
      <c r="N40" s="144">
        <v>90</v>
      </c>
      <c r="O40" s="144">
        <v>90</v>
      </c>
    </row>
    <row r="41" spans="1:15" ht="43.5" customHeight="1" x14ac:dyDescent="0.2">
      <c r="A41" s="231"/>
      <c r="B41" s="263"/>
      <c r="C41" s="339"/>
      <c r="D41" s="358"/>
      <c r="E41" s="361"/>
      <c r="F41" s="95" t="s">
        <v>138</v>
      </c>
      <c r="G41" s="15">
        <v>69.5</v>
      </c>
      <c r="H41" s="15">
        <v>74.5</v>
      </c>
      <c r="I41" s="38">
        <v>68.3</v>
      </c>
      <c r="J41" s="82">
        <v>68.900000000000006</v>
      </c>
      <c r="K41" s="82">
        <v>72.3</v>
      </c>
      <c r="L41" s="156" t="s">
        <v>95</v>
      </c>
      <c r="M41" s="157">
        <v>100</v>
      </c>
      <c r="N41" s="157">
        <v>100</v>
      </c>
      <c r="O41" s="142">
        <v>100</v>
      </c>
    </row>
    <row r="42" spans="1:15" ht="19.5" customHeight="1" x14ac:dyDescent="0.2">
      <c r="A42" s="231"/>
      <c r="B42" s="263"/>
      <c r="C42" s="339"/>
      <c r="D42" s="358"/>
      <c r="E42" s="361"/>
      <c r="F42" s="94" t="s">
        <v>91</v>
      </c>
      <c r="G42" s="15">
        <v>15</v>
      </c>
      <c r="H42" s="15"/>
      <c r="I42" s="38"/>
      <c r="J42" s="82"/>
      <c r="K42" s="82"/>
      <c r="L42" s="158"/>
      <c r="M42" s="159"/>
      <c r="N42" s="159"/>
      <c r="O42" s="144"/>
    </row>
    <row r="43" spans="1:15" ht="69" customHeight="1" x14ac:dyDescent="0.2">
      <c r="A43" s="231"/>
      <c r="B43" s="263"/>
      <c r="C43" s="339"/>
      <c r="D43" s="358"/>
      <c r="E43" s="361"/>
      <c r="F43" s="94" t="s">
        <v>140</v>
      </c>
      <c r="G43" s="15">
        <v>5.5</v>
      </c>
      <c r="H43" s="15">
        <v>5.5</v>
      </c>
      <c r="I43" s="38">
        <v>4.8</v>
      </c>
      <c r="J43" s="82">
        <v>5.8</v>
      </c>
      <c r="K43" s="82">
        <v>6.1</v>
      </c>
      <c r="L43" s="160" t="s">
        <v>53</v>
      </c>
      <c r="M43" s="157">
        <v>10</v>
      </c>
      <c r="N43" s="157">
        <v>10</v>
      </c>
      <c r="O43" s="157">
        <v>10</v>
      </c>
    </row>
    <row r="44" spans="1:15" ht="18" customHeight="1" x14ac:dyDescent="0.2">
      <c r="A44" s="232"/>
      <c r="B44" s="234"/>
      <c r="C44" s="236"/>
      <c r="D44" s="359"/>
      <c r="E44" s="362"/>
      <c r="F44" s="83" t="s">
        <v>28</v>
      </c>
      <c r="G44" s="77">
        <f>SUM(G40:G43)</f>
        <v>879</v>
      </c>
      <c r="H44" s="77">
        <f>SUM(H40:H43)</f>
        <v>896.6</v>
      </c>
      <c r="I44" s="77">
        <f>SUM(I40:I43)</f>
        <v>811.89999999999986</v>
      </c>
      <c r="J44" s="77">
        <f>SUM(J40:J43)</f>
        <v>824.69999999999993</v>
      </c>
      <c r="K44" s="77">
        <f>SUM(K40:K43)</f>
        <v>828.4</v>
      </c>
      <c r="L44" s="251"/>
      <c r="M44" s="252"/>
      <c r="N44" s="252"/>
      <c r="O44" s="253"/>
    </row>
    <row r="45" spans="1:15" ht="20.25" customHeight="1" x14ac:dyDescent="0.2">
      <c r="A45" s="18" t="s">
        <v>21</v>
      </c>
      <c r="B45" s="19" t="s">
        <v>29</v>
      </c>
      <c r="C45" s="217" t="s">
        <v>48</v>
      </c>
      <c r="D45" s="218"/>
      <c r="E45" s="218"/>
      <c r="F45" s="219"/>
      <c r="G45" s="20">
        <f>SUM(G44)</f>
        <v>879</v>
      </c>
      <c r="H45" s="20">
        <f>SUM(H44)</f>
        <v>896.6</v>
      </c>
      <c r="I45" s="16">
        <f t="shared" ref="I45:K45" si="4">SUM(I44)</f>
        <v>811.89999999999986</v>
      </c>
      <c r="J45" s="20">
        <f t="shared" si="4"/>
        <v>824.69999999999993</v>
      </c>
      <c r="K45" s="20">
        <f t="shared" si="4"/>
        <v>828.4</v>
      </c>
      <c r="L45" s="254"/>
      <c r="M45" s="255"/>
      <c r="N45" s="255"/>
      <c r="O45" s="256"/>
    </row>
    <row r="46" spans="1:15" ht="19.5" customHeight="1" x14ac:dyDescent="0.2">
      <c r="A46" s="18" t="s">
        <v>21</v>
      </c>
      <c r="B46" s="204" t="s">
        <v>54</v>
      </c>
      <c r="C46" s="205"/>
      <c r="D46" s="205"/>
      <c r="E46" s="205"/>
      <c r="F46" s="206"/>
      <c r="G46" s="21">
        <f>SUM(G38,G45)</f>
        <v>1239.1999999999998</v>
      </c>
      <c r="H46" s="21">
        <f>SUM(H38,H45)</f>
        <v>1623.3000000000002</v>
      </c>
      <c r="I46" s="66">
        <f>SUM(I38,I45)</f>
        <v>1338.6999999999998</v>
      </c>
      <c r="J46" s="21">
        <f>SUM(J38,J45)</f>
        <v>1378</v>
      </c>
      <c r="K46" s="21">
        <f>SUM(K38,K45)</f>
        <v>1173.4000000000001</v>
      </c>
      <c r="L46" s="445"/>
      <c r="M46" s="446"/>
      <c r="N46" s="446"/>
      <c r="O46" s="447"/>
    </row>
    <row r="47" spans="1:15" ht="24" customHeight="1" x14ac:dyDescent="0.2">
      <c r="A47" s="12" t="s">
        <v>24</v>
      </c>
      <c r="B47" s="419" t="s">
        <v>99</v>
      </c>
      <c r="C47" s="420"/>
      <c r="D47" s="420"/>
      <c r="E47" s="420"/>
      <c r="F47" s="420"/>
      <c r="G47" s="420"/>
      <c r="H47" s="420"/>
      <c r="I47" s="420"/>
      <c r="J47" s="420"/>
      <c r="K47" s="420"/>
      <c r="L47" s="420"/>
      <c r="M47" s="420"/>
      <c r="N47" s="420"/>
      <c r="O47" s="421"/>
    </row>
    <row r="48" spans="1:15" ht="21.75" customHeight="1" x14ac:dyDescent="0.2">
      <c r="A48" s="13" t="s">
        <v>24</v>
      </c>
      <c r="B48" s="14" t="s">
        <v>21</v>
      </c>
      <c r="C48" s="422" t="s">
        <v>55</v>
      </c>
      <c r="D48" s="423"/>
      <c r="E48" s="423"/>
      <c r="F48" s="423"/>
      <c r="G48" s="423"/>
      <c r="H48" s="423"/>
      <c r="I48" s="423"/>
      <c r="J48" s="423"/>
      <c r="K48" s="423"/>
      <c r="L48" s="423"/>
      <c r="M48" s="423"/>
      <c r="N48" s="423"/>
      <c r="O48" s="424"/>
    </row>
    <row r="49" spans="1:19" ht="30.75" customHeight="1" x14ac:dyDescent="0.2">
      <c r="A49" s="230" t="s">
        <v>24</v>
      </c>
      <c r="B49" s="233" t="s">
        <v>21</v>
      </c>
      <c r="C49" s="235" t="s">
        <v>21</v>
      </c>
      <c r="D49" s="237" t="s">
        <v>56</v>
      </c>
      <c r="E49" s="342" t="s">
        <v>38</v>
      </c>
      <c r="F49" s="96" t="s">
        <v>137</v>
      </c>
      <c r="G49" s="15">
        <v>24</v>
      </c>
      <c r="H49" s="15">
        <v>16.3</v>
      </c>
      <c r="I49" s="38">
        <v>10</v>
      </c>
      <c r="J49" s="82">
        <v>25</v>
      </c>
      <c r="K49" s="82">
        <v>30</v>
      </c>
      <c r="L49" s="285" t="s">
        <v>57</v>
      </c>
      <c r="M49" s="463">
        <v>2</v>
      </c>
      <c r="N49" s="407">
        <v>3</v>
      </c>
      <c r="O49" s="407">
        <v>4</v>
      </c>
      <c r="P49" s="22"/>
      <c r="Q49" s="22"/>
      <c r="R49" s="22"/>
      <c r="S49" s="22"/>
    </row>
    <row r="50" spans="1:19" ht="24" customHeight="1" x14ac:dyDescent="0.2">
      <c r="A50" s="231"/>
      <c r="B50" s="263"/>
      <c r="C50" s="339"/>
      <c r="D50" s="363"/>
      <c r="E50" s="343"/>
      <c r="F50" s="81" t="s">
        <v>137</v>
      </c>
      <c r="G50" s="15">
        <v>8.8000000000000007</v>
      </c>
      <c r="H50" s="15"/>
      <c r="I50" s="38"/>
      <c r="J50" s="15"/>
      <c r="K50" s="15"/>
      <c r="L50" s="286"/>
      <c r="M50" s="464"/>
      <c r="N50" s="408"/>
      <c r="O50" s="408"/>
      <c r="P50" s="22"/>
      <c r="Q50" s="22"/>
      <c r="R50" s="22"/>
      <c r="S50" s="22"/>
    </row>
    <row r="51" spans="1:19" ht="27.75" customHeight="1" x14ac:dyDescent="0.2">
      <c r="A51" s="232"/>
      <c r="B51" s="234"/>
      <c r="C51" s="236"/>
      <c r="D51" s="238"/>
      <c r="E51" s="344"/>
      <c r="F51" s="76" t="s">
        <v>28</v>
      </c>
      <c r="G51" s="77">
        <f>SUM(G49:G50)</f>
        <v>32.799999999999997</v>
      </c>
      <c r="H51" s="77">
        <f>SUM(H49:H50)</f>
        <v>16.3</v>
      </c>
      <c r="I51" s="77">
        <f>SUM(I49:I50)</f>
        <v>10</v>
      </c>
      <c r="J51" s="77">
        <f>SUM(J49:J50)</f>
        <v>25</v>
      </c>
      <c r="K51" s="77">
        <f>SUM(K49:K50)</f>
        <v>30</v>
      </c>
      <c r="L51" s="197"/>
      <c r="M51" s="198"/>
      <c r="N51" s="198"/>
      <c r="O51" s="199"/>
    </row>
    <row r="52" spans="1:19" ht="72" customHeight="1" x14ac:dyDescent="0.2">
      <c r="A52" s="230" t="s">
        <v>24</v>
      </c>
      <c r="B52" s="233" t="s">
        <v>21</v>
      </c>
      <c r="C52" s="235" t="s">
        <v>24</v>
      </c>
      <c r="D52" s="356" t="s">
        <v>58</v>
      </c>
      <c r="E52" s="239" t="s">
        <v>38</v>
      </c>
      <c r="F52" s="81" t="s">
        <v>137</v>
      </c>
      <c r="G52" s="15">
        <v>25.2</v>
      </c>
      <c r="H52" s="15">
        <v>36</v>
      </c>
      <c r="I52" s="38">
        <v>36</v>
      </c>
      <c r="J52" s="15">
        <v>40</v>
      </c>
      <c r="K52" s="15">
        <v>45</v>
      </c>
      <c r="L52" s="146" t="s">
        <v>59</v>
      </c>
      <c r="M52" s="161">
        <v>20</v>
      </c>
      <c r="N52" s="161">
        <v>25</v>
      </c>
      <c r="O52" s="161">
        <v>30</v>
      </c>
    </row>
    <row r="53" spans="1:19" ht="24.75" customHeight="1" x14ac:dyDescent="0.2">
      <c r="A53" s="232"/>
      <c r="B53" s="234"/>
      <c r="C53" s="236"/>
      <c r="D53" s="357"/>
      <c r="E53" s="240"/>
      <c r="F53" s="76" t="s">
        <v>28</v>
      </c>
      <c r="G53" s="77">
        <f>SUM(G52:G52)</f>
        <v>25.2</v>
      </c>
      <c r="H53" s="77">
        <f>SUM(H52:H52)</f>
        <v>36</v>
      </c>
      <c r="I53" s="77">
        <f>SUM(I52:I52)</f>
        <v>36</v>
      </c>
      <c r="J53" s="77">
        <f>SUM(J52:J52)</f>
        <v>40</v>
      </c>
      <c r="K53" s="77">
        <f>SUM(K52:K52)</f>
        <v>45</v>
      </c>
      <c r="L53" s="197"/>
      <c r="M53" s="198"/>
      <c r="N53" s="198"/>
      <c r="O53" s="199"/>
    </row>
    <row r="54" spans="1:19" ht="40.5" customHeight="1" x14ac:dyDescent="0.2">
      <c r="A54" s="371" t="s">
        <v>24</v>
      </c>
      <c r="B54" s="372" t="s">
        <v>21</v>
      </c>
      <c r="C54" s="373" t="s">
        <v>29</v>
      </c>
      <c r="D54" s="237" t="s">
        <v>60</v>
      </c>
      <c r="E54" s="374" t="s">
        <v>94</v>
      </c>
      <c r="F54" s="97" t="s">
        <v>137</v>
      </c>
      <c r="G54" s="82">
        <v>10</v>
      </c>
      <c r="H54" s="82">
        <v>5</v>
      </c>
      <c r="I54" s="38">
        <v>5</v>
      </c>
      <c r="J54" s="98"/>
      <c r="K54" s="98"/>
      <c r="L54" s="285" t="s">
        <v>61</v>
      </c>
      <c r="M54" s="282">
        <v>453</v>
      </c>
      <c r="N54" s="282">
        <v>419</v>
      </c>
      <c r="O54" s="282">
        <v>419</v>
      </c>
    </row>
    <row r="55" spans="1:19" ht="29.25" customHeight="1" x14ac:dyDescent="0.2">
      <c r="A55" s="371"/>
      <c r="B55" s="372"/>
      <c r="C55" s="373"/>
      <c r="D55" s="363"/>
      <c r="E55" s="374"/>
      <c r="F55" s="97" t="s">
        <v>142</v>
      </c>
      <c r="G55" s="82">
        <v>10</v>
      </c>
      <c r="H55" s="82"/>
      <c r="I55" s="38">
        <v>7</v>
      </c>
      <c r="J55" s="15">
        <v>3.4</v>
      </c>
      <c r="K55" s="15">
        <v>1.2</v>
      </c>
      <c r="L55" s="286"/>
      <c r="M55" s="283"/>
      <c r="N55" s="283"/>
      <c r="O55" s="283"/>
    </row>
    <row r="56" spans="1:19" ht="28.5" customHeight="1" x14ac:dyDescent="0.2">
      <c r="A56" s="371"/>
      <c r="B56" s="372"/>
      <c r="C56" s="373"/>
      <c r="D56" s="363"/>
      <c r="E56" s="374"/>
      <c r="F56" s="97" t="s">
        <v>143</v>
      </c>
      <c r="G56" s="82">
        <v>70</v>
      </c>
      <c r="H56" s="82"/>
      <c r="I56" s="38">
        <v>87.1</v>
      </c>
      <c r="J56" s="15">
        <v>21.7</v>
      </c>
      <c r="K56" s="15">
        <v>22.2</v>
      </c>
      <c r="L56" s="287"/>
      <c r="M56" s="284"/>
      <c r="N56" s="284"/>
      <c r="O56" s="284"/>
      <c r="P56" s="194"/>
      <c r="Q56" s="195"/>
    </row>
    <row r="57" spans="1:19" ht="25.5" customHeight="1" x14ac:dyDescent="0.2">
      <c r="A57" s="371"/>
      <c r="B57" s="372"/>
      <c r="C57" s="373"/>
      <c r="D57" s="238"/>
      <c r="E57" s="374"/>
      <c r="F57" s="99" t="s">
        <v>28</v>
      </c>
      <c r="G57" s="77">
        <f>SUM(G54:G56)</f>
        <v>90</v>
      </c>
      <c r="H57" s="77">
        <f>SUM(H54:H56)</f>
        <v>5</v>
      </c>
      <c r="I57" s="77">
        <f t="shared" ref="I57:K57" si="5">SUM(I54:I56)</f>
        <v>99.1</v>
      </c>
      <c r="J57" s="77">
        <f t="shared" si="5"/>
        <v>25.099999999999998</v>
      </c>
      <c r="K57" s="77">
        <f t="shared" si="5"/>
        <v>23.4</v>
      </c>
      <c r="L57" s="162"/>
      <c r="M57" s="163"/>
      <c r="N57" s="163"/>
      <c r="O57" s="164"/>
    </row>
    <row r="58" spans="1:19" ht="22.5" customHeight="1" x14ac:dyDescent="0.2">
      <c r="A58" s="13" t="s">
        <v>24</v>
      </c>
      <c r="B58" s="14" t="s">
        <v>21</v>
      </c>
      <c r="C58" s="217" t="s">
        <v>48</v>
      </c>
      <c r="D58" s="218"/>
      <c r="E58" s="218"/>
      <c r="F58" s="219"/>
      <c r="G58" s="16">
        <f>SUM(G57,G53,G51)</f>
        <v>148</v>
      </c>
      <c r="H58" s="16">
        <f>SUM(H57,H53,H51)</f>
        <v>57.3</v>
      </c>
      <c r="I58" s="16">
        <f>SUM(I57,I53,I51)</f>
        <v>145.1</v>
      </c>
      <c r="J58" s="16">
        <f>SUM(J57,J53,J51)</f>
        <v>90.1</v>
      </c>
      <c r="K58" s="16">
        <f>SUM(K57,K53,K51)</f>
        <v>98.4</v>
      </c>
      <c r="L58" s="264"/>
      <c r="M58" s="265"/>
      <c r="N58" s="265"/>
      <c r="O58" s="266"/>
    </row>
    <row r="59" spans="1:19" ht="21" customHeight="1" x14ac:dyDescent="0.2">
      <c r="A59" s="13" t="s">
        <v>24</v>
      </c>
      <c r="B59" s="14" t="s">
        <v>24</v>
      </c>
      <c r="C59" s="260" t="s">
        <v>62</v>
      </c>
      <c r="D59" s="261"/>
      <c r="E59" s="261"/>
      <c r="F59" s="261"/>
      <c r="G59" s="261"/>
      <c r="H59" s="261"/>
      <c r="I59" s="261"/>
      <c r="J59" s="261"/>
      <c r="K59" s="261"/>
      <c r="L59" s="261"/>
      <c r="M59" s="261"/>
      <c r="N59" s="261"/>
      <c r="O59" s="262"/>
    </row>
    <row r="60" spans="1:19" ht="78" customHeight="1" x14ac:dyDescent="0.2">
      <c r="A60" s="230" t="s">
        <v>24</v>
      </c>
      <c r="B60" s="233" t="s">
        <v>24</v>
      </c>
      <c r="C60" s="235" t="s">
        <v>21</v>
      </c>
      <c r="D60" s="364" t="s">
        <v>63</v>
      </c>
      <c r="E60" s="239" t="s">
        <v>194</v>
      </c>
      <c r="F60" s="100" t="s">
        <v>137</v>
      </c>
      <c r="G60" s="15">
        <v>3</v>
      </c>
      <c r="H60" s="15">
        <v>3</v>
      </c>
      <c r="I60" s="38">
        <v>3</v>
      </c>
      <c r="J60" s="82">
        <v>3</v>
      </c>
      <c r="K60" s="82">
        <v>3</v>
      </c>
      <c r="L60" s="165" t="s">
        <v>64</v>
      </c>
      <c r="M60" s="55" t="s">
        <v>65</v>
      </c>
      <c r="N60" s="55" t="s">
        <v>65</v>
      </c>
      <c r="O60" s="55" t="s">
        <v>65</v>
      </c>
    </row>
    <row r="61" spans="1:19" ht="24" customHeight="1" x14ac:dyDescent="0.2">
      <c r="A61" s="232"/>
      <c r="B61" s="234"/>
      <c r="C61" s="236"/>
      <c r="D61" s="365"/>
      <c r="E61" s="240"/>
      <c r="F61" s="76" t="s">
        <v>28</v>
      </c>
      <c r="G61" s="77">
        <f>SUM(G60:G60)</f>
        <v>3</v>
      </c>
      <c r="H61" s="77">
        <f>SUM(H60:H60)</f>
        <v>3</v>
      </c>
      <c r="I61" s="77">
        <f t="shared" ref="I61:K61" si="6">SUM(I60:I60)</f>
        <v>3</v>
      </c>
      <c r="J61" s="77">
        <f t="shared" si="6"/>
        <v>3</v>
      </c>
      <c r="K61" s="77">
        <f t="shared" si="6"/>
        <v>3</v>
      </c>
      <c r="L61" s="366"/>
      <c r="M61" s="367"/>
      <c r="N61" s="367"/>
      <c r="O61" s="368"/>
    </row>
    <row r="62" spans="1:19" ht="24.75" customHeight="1" x14ac:dyDescent="0.2">
      <c r="A62" s="23" t="s">
        <v>24</v>
      </c>
      <c r="B62" s="14" t="s">
        <v>24</v>
      </c>
      <c r="C62" s="217" t="s">
        <v>48</v>
      </c>
      <c r="D62" s="218"/>
      <c r="E62" s="218"/>
      <c r="F62" s="219"/>
      <c r="G62" s="16">
        <f>SUM(G61)</f>
        <v>3</v>
      </c>
      <c r="H62" s="16">
        <f>SUM(H61)</f>
        <v>3</v>
      </c>
      <c r="I62" s="16">
        <f t="shared" ref="I62:K62" si="7">SUM(I61)</f>
        <v>3</v>
      </c>
      <c r="J62" s="16">
        <f t="shared" si="7"/>
        <v>3</v>
      </c>
      <c r="K62" s="16">
        <f t="shared" si="7"/>
        <v>3</v>
      </c>
      <c r="L62" s="264"/>
      <c r="M62" s="265"/>
      <c r="N62" s="265"/>
      <c r="O62" s="266"/>
    </row>
    <row r="63" spans="1:19" ht="19.5" customHeight="1" x14ac:dyDescent="0.2">
      <c r="A63" s="23" t="s">
        <v>24</v>
      </c>
      <c r="B63" s="14" t="s">
        <v>29</v>
      </c>
      <c r="C63" s="416" t="s">
        <v>66</v>
      </c>
      <c r="D63" s="417"/>
      <c r="E63" s="417"/>
      <c r="F63" s="417"/>
      <c r="G63" s="417"/>
      <c r="H63" s="417"/>
      <c r="I63" s="417"/>
      <c r="J63" s="417"/>
      <c r="K63" s="417"/>
      <c r="L63" s="417"/>
      <c r="M63" s="417"/>
      <c r="N63" s="417"/>
      <c r="O63" s="418"/>
    </row>
    <row r="64" spans="1:19" ht="31.5" customHeight="1" x14ac:dyDescent="0.2">
      <c r="A64" s="230" t="s">
        <v>24</v>
      </c>
      <c r="B64" s="324" t="s">
        <v>29</v>
      </c>
      <c r="C64" s="377" t="s">
        <v>21</v>
      </c>
      <c r="D64" s="328" t="s">
        <v>67</v>
      </c>
      <c r="E64" s="239" t="s">
        <v>68</v>
      </c>
      <c r="F64" s="94" t="s">
        <v>137</v>
      </c>
      <c r="G64" s="82">
        <v>109.5</v>
      </c>
      <c r="H64" s="82">
        <v>134.80000000000001</v>
      </c>
      <c r="I64" s="38">
        <v>134.80000000000001</v>
      </c>
      <c r="J64" s="82">
        <v>120</v>
      </c>
      <c r="K64" s="82">
        <v>120</v>
      </c>
      <c r="L64" s="412" t="s">
        <v>211</v>
      </c>
      <c r="M64" s="413">
        <v>350</v>
      </c>
      <c r="N64" s="413">
        <v>350</v>
      </c>
      <c r="O64" s="414">
        <v>350</v>
      </c>
    </row>
    <row r="65" spans="1:15" ht="24.75" customHeight="1" x14ac:dyDescent="0.2">
      <c r="A65" s="231"/>
      <c r="B65" s="369"/>
      <c r="C65" s="378"/>
      <c r="D65" s="370"/>
      <c r="E65" s="349"/>
      <c r="F65" s="94" t="s">
        <v>170</v>
      </c>
      <c r="G65" s="82">
        <v>147.30000000000001</v>
      </c>
      <c r="H65" s="82"/>
      <c r="I65" s="38"/>
      <c r="J65" s="82"/>
      <c r="K65" s="82"/>
      <c r="L65" s="412"/>
      <c r="M65" s="413"/>
      <c r="N65" s="413"/>
      <c r="O65" s="415"/>
    </row>
    <row r="66" spans="1:15" ht="22.5" customHeight="1" x14ac:dyDescent="0.2">
      <c r="A66" s="231"/>
      <c r="B66" s="369"/>
      <c r="C66" s="378"/>
      <c r="D66" s="370"/>
      <c r="E66" s="349"/>
      <c r="F66" s="96" t="s">
        <v>91</v>
      </c>
      <c r="G66" s="82">
        <v>1.4</v>
      </c>
      <c r="H66" s="82">
        <v>0.9</v>
      </c>
      <c r="I66" s="38">
        <v>0.9</v>
      </c>
      <c r="J66" s="101"/>
      <c r="K66" s="101"/>
      <c r="L66" s="412"/>
      <c r="M66" s="413"/>
      <c r="N66" s="413"/>
      <c r="O66" s="415"/>
    </row>
    <row r="67" spans="1:15" ht="25.5" customHeight="1" x14ac:dyDescent="0.2">
      <c r="A67" s="231"/>
      <c r="B67" s="369"/>
      <c r="C67" s="378"/>
      <c r="D67" s="370"/>
      <c r="E67" s="349"/>
      <c r="F67" s="94" t="s">
        <v>140</v>
      </c>
      <c r="G67" s="82">
        <v>3.2</v>
      </c>
      <c r="H67" s="82">
        <v>3.5</v>
      </c>
      <c r="I67" s="38">
        <v>3.5</v>
      </c>
      <c r="J67" s="82">
        <v>3.7</v>
      </c>
      <c r="K67" s="82">
        <v>3.9</v>
      </c>
      <c r="L67" s="412"/>
      <c r="M67" s="413"/>
      <c r="N67" s="413"/>
      <c r="O67" s="415"/>
    </row>
    <row r="68" spans="1:15" ht="24" customHeight="1" x14ac:dyDescent="0.2">
      <c r="A68" s="232"/>
      <c r="B68" s="325"/>
      <c r="C68" s="379"/>
      <c r="D68" s="329"/>
      <c r="E68" s="240"/>
      <c r="F68" s="76" t="s">
        <v>28</v>
      </c>
      <c r="G68" s="77">
        <f>SUM(G64:G67)</f>
        <v>261.39999999999998</v>
      </c>
      <c r="H68" s="77">
        <f>SUM(H64:H67)</f>
        <v>139.20000000000002</v>
      </c>
      <c r="I68" s="77">
        <f>SUM(I64:I67)</f>
        <v>139.20000000000002</v>
      </c>
      <c r="J68" s="77">
        <f>SUM(J64:J67)</f>
        <v>123.7</v>
      </c>
      <c r="K68" s="77">
        <f>SUM(K64:K67)</f>
        <v>123.9</v>
      </c>
      <c r="L68" s="451"/>
      <c r="M68" s="452"/>
      <c r="N68" s="452"/>
      <c r="O68" s="453"/>
    </row>
    <row r="69" spans="1:15" ht="71.25" customHeight="1" x14ac:dyDescent="0.2">
      <c r="A69" s="230" t="s">
        <v>24</v>
      </c>
      <c r="B69" s="324" t="s">
        <v>29</v>
      </c>
      <c r="C69" s="326" t="s">
        <v>29</v>
      </c>
      <c r="D69" s="328" t="s">
        <v>129</v>
      </c>
      <c r="E69" s="239" t="s">
        <v>69</v>
      </c>
      <c r="F69" s="267" t="s">
        <v>141</v>
      </c>
      <c r="G69" s="270">
        <v>167.9</v>
      </c>
      <c r="H69" s="270">
        <v>493.5</v>
      </c>
      <c r="I69" s="273">
        <v>493.5</v>
      </c>
      <c r="J69" s="270">
        <v>501</v>
      </c>
      <c r="K69" s="270">
        <v>501</v>
      </c>
      <c r="L69" s="192" t="s">
        <v>210</v>
      </c>
      <c r="M69" s="167">
        <v>70</v>
      </c>
      <c r="N69" s="167">
        <v>70</v>
      </c>
      <c r="O69" s="167">
        <v>70</v>
      </c>
    </row>
    <row r="70" spans="1:15" ht="139.5" customHeight="1" x14ac:dyDescent="0.2">
      <c r="A70" s="231"/>
      <c r="B70" s="369"/>
      <c r="C70" s="332"/>
      <c r="D70" s="370"/>
      <c r="E70" s="349"/>
      <c r="F70" s="268"/>
      <c r="G70" s="271"/>
      <c r="H70" s="271"/>
      <c r="I70" s="274"/>
      <c r="J70" s="271"/>
      <c r="K70" s="271"/>
      <c r="L70" s="166" t="s">
        <v>187</v>
      </c>
      <c r="M70" s="167">
        <v>90</v>
      </c>
      <c r="N70" s="167">
        <v>90</v>
      </c>
      <c r="O70" s="167">
        <v>90</v>
      </c>
    </row>
    <row r="71" spans="1:15" ht="61.5" customHeight="1" x14ac:dyDescent="0.2">
      <c r="A71" s="231"/>
      <c r="B71" s="369"/>
      <c r="C71" s="332"/>
      <c r="D71" s="370"/>
      <c r="E71" s="349"/>
      <c r="F71" s="268"/>
      <c r="G71" s="271"/>
      <c r="H71" s="271"/>
      <c r="I71" s="274"/>
      <c r="J71" s="271"/>
      <c r="K71" s="271"/>
      <c r="L71" s="166" t="s">
        <v>199</v>
      </c>
      <c r="M71" s="167">
        <v>50000</v>
      </c>
      <c r="N71" s="167">
        <v>50000</v>
      </c>
      <c r="O71" s="167">
        <v>50000</v>
      </c>
    </row>
    <row r="72" spans="1:15" ht="41.25" customHeight="1" x14ac:dyDescent="0.2">
      <c r="A72" s="231"/>
      <c r="B72" s="369"/>
      <c r="C72" s="332"/>
      <c r="D72" s="370"/>
      <c r="E72" s="349"/>
      <c r="F72" s="269"/>
      <c r="G72" s="272"/>
      <c r="H72" s="272"/>
      <c r="I72" s="275"/>
      <c r="J72" s="272"/>
      <c r="K72" s="272"/>
      <c r="L72" s="427" t="s">
        <v>200</v>
      </c>
      <c r="M72" s="413">
        <v>2500</v>
      </c>
      <c r="N72" s="413">
        <v>2500</v>
      </c>
      <c r="O72" s="413">
        <v>2500</v>
      </c>
    </row>
    <row r="73" spans="1:15" ht="19.5" customHeight="1" x14ac:dyDescent="0.2">
      <c r="A73" s="231"/>
      <c r="B73" s="369"/>
      <c r="C73" s="332"/>
      <c r="D73" s="370"/>
      <c r="E73" s="349"/>
      <c r="F73" s="102" t="s">
        <v>137</v>
      </c>
      <c r="G73" s="103"/>
      <c r="H73" s="103">
        <v>229.1</v>
      </c>
      <c r="I73" s="104">
        <v>229.1</v>
      </c>
      <c r="J73" s="103">
        <v>215</v>
      </c>
      <c r="K73" s="103">
        <v>215</v>
      </c>
      <c r="L73" s="427"/>
      <c r="M73" s="413"/>
      <c r="N73" s="413"/>
      <c r="O73" s="413"/>
    </row>
    <row r="74" spans="1:15" ht="22.5" customHeight="1" x14ac:dyDescent="0.2">
      <c r="A74" s="232"/>
      <c r="B74" s="325"/>
      <c r="C74" s="327"/>
      <c r="D74" s="329"/>
      <c r="E74" s="240"/>
      <c r="F74" s="105" t="s">
        <v>28</v>
      </c>
      <c r="G74" s="106">
        <f>SUM(G69:G73)</f>
        <v>167.9</v>
      </c>
      <c r="H74" s="106">
        <f>SUM(H69:H73)</f>
        <v>722.6</v>
      </c>
      <c r="I74" s="77">
        <f t="shared" ref="I74:K74" si="8">SUM(I69:I73)</f>
        <v>722.6</v>
      </c>
      <c r="J74" s="106">
        <f t="shared" si="8"/>
        <v>716</v>
      </c>
      <c r="K74" s="106">
        <f t="shared" si="8"/>
        <v>716</v>
      </c>
      <c r="L74" s="312"/>
      <c r="M74" s="313"/>
      <c r="N74" s="313"/>
      <c r="O74" s="314"/>
    </row>
    <row r="75" spans="1:15" ht="23.25" customHeight="1" x14ac:dyDescent="0.2">
      <c r="A75" s="230" t="s">
        <v>24</v>
      </c>
      <c r="B75" s="324" t="s">
        <v>29</v>
      </c>
      <c r="C75" s="326" t="s">
        <v>70</v>
      </c>
      <c r="D75" s="328" t="s">
        <v>176</v>
      </c>
      <c r="E75" s="239"/>
      <c r="F75" s="107" t="s">
        <v>168</v>
      </c>
      <c r="G75" s="108">
        <v>165.3</v>
      </c>
      <c r="H75" s="109"/>
      <c r="I75" s="110"/>
      <c r="J75" s="109"/>
      <c r="K75" s="109"/>
      <c r="L75" s="167"/>
      <c r="M75" s="167"/>
      <c r="N75" s="167"/>
      <c r="O75" s="167"/>
    </row>
    <row r="76" spans="1:15" ht="27" customHeight="1" x14ac:dyDescent="0.2">
      <c r="A76" s="231"/>
      <c r="B76" s="369"/>
      <c r="C76" s="332"/>
      <c r="D76" s="375"/>
      <c r="E76" s="349"/>
      <c r="F76" s="107" t="s">
        <v>170</v>
      </c>
      <c r="G76" s="108">
        <v>62.4</v>
      </c>
      <c r="H76" s="109"/>
      <c r="I76" s="110"/>
      <c r="J76" s="109"/>
      <c r="K76" s="109"/>
      <c r="L76" s="167"/>
      <c r="M76" s="167"/>
      <c r="N76" s="167"/>
      <c r="O76" s="167"/>
    </row>
    <row r="77" spans="1:15" ht="40.5" customHeight="1" x14ac:dyDescent="0.2">
      <c r="A77" s="232"/>
      <c r="B77" s="325"/>
      <c r="C77" s="327"/>
      <c r="D77" s="376"/>
      <c r="E77" s="240"/>
      <c r="F77" s="105" t="s">
        <v>28</v>
      </c>
      <c r="G77" s="111">
        <f>G75+G76</f>
        <v>227.70000000000002</v>
      </c>
      <c r="H77" s="111">
        <f t="shared" ref="H77:K77" si="9">H75+H76</f>
        <v>0</v>
      </c>
      <c r="I77" s="111">
        <f>I75+I76</f>
        <v>0</v>
      </c>
      <c r="J77" s="111">
        <f t="shared" si="9"/>
        <v>0</v>
      </c>
      <c r="K77" s="111">
        <f t="shared" si="9"/>
        <v>0</v>
      </c>
      <c r="L77" s="312"/>
      <c r="M77" s="313"/>
      <c r="N77" s="313"/>
      <c r="O77" s="314"/>
    </row>
    <row r="78" spans="1:15" ht="64.5" customHeight="1" x14ac:dyDescent="0.2">
      <c r="A78" s="24" t="s">
        <v>24</v>
      </c>
      <c r="B78" s="51" t="s">
        <v>29</v>
      </c>
      <c r="C78" s="52" t="s">
        <v>130</v>
      </c>
      <c r="D78" s="328" t="s">
        <v>209</v>
      </c>
      <c r="E78" s="380">
        <v>30060778</v>
      </c>
      <c r="F78" s="454" t="s">
        <v>141</v>
      </c>
      <c r="G78" s="288"/>
      <c r="H78" s="288"/>
      <c r="I78" s="273">
        <v>274</v>
      </c>
      <c r="J78" s="457">
        <v>275</v>
      </c>
      <c r="K78" s="288">
        <v>280</v>
      </c>
      <c r="L78" s="166" t="s">
        <v>131</v>
      </c>
      <c r="M78" s="167">
        <v>1</v>
      </c>
      <c r="N78" s="168">
        <v>1</v>
      </c>
      <c r="O78" s="168">
        <v>1</v>
      </c>
    </row>
    <row r="79" spans="1:15" ht="48.75" customHeight="1" x14ac:dyDescent="0.2">
      <c r="A79" s="26"/>
      <c r="B79" s="25"/>
      <c r="C79" s="49"/>
      <c r="D79" s="370"/>
      <c r="E79" s="381"/>
      <c r="F79" s="455"/>
      <c r="G79" s="289"/>
      <c r="H79" s="289"/>
      <c r="I79" s="274"/>
      <c r="J79" s="458"/>
      <c r="K79" s="289"/>
      <c r="L79" s="166" t="s">
        <v>201</v>
      </c>
      <c r="M79" s="167">
        <v>10000</v>
      </c>
      <c r="N79" s="168">
        <v>10000</v>
      </c>
      <c r="O79" s="168">
        <v>10000</v>
      </c>
    </row>
    <row r="80" spans="1:15" ht="30.75" customHeight="1" x14ac:dyDescent="0.2">
      <c r="A80" s="26"/>
      <c r="B80" s="25"/>
      <c r="C80" s="49"/>
      <c r="D80" s="370"/>
      <c r="E80" s="381"/>
      <c r="F80" s="455"/>
      <c r="G80" s="289"/>
      <c r="H80" s="289"/>
      <c r="I80" s="274"/>
      <c r="J80" s="458"/>
      <c r="K80" s="289"/>
      <c r="L80" s="166" t="s">
        <v>202</v>
      </c>
      <c r="M80" s="168">
        <v>450</v>
      </c>
      <c r="N80" s="168">
        <v>450</v>
      </c>
      <c r="O80" s="168">
        <v>450</v>
      </c>
    </row>
    <row r="81" spans="1:15" ht="39.75" customHeight="1" x14ac:dyDescent="0.2">
      <c r="A81" s="26"/>
      <c r="B81" s="25"/>
      <c r="C81" s="49"/>
      <c r="D81" s="370"/>
      <c r="E81" s="381"/>
      <c r="F81" s="456"/>
      <c r="G81" s="290"/>
      <c r="H81" s="290"/>
      <c r="I81" s="275"/>
      <c r="J81" s="459"/>
      <c r="K81" s="290"/>
      <c r="L81" s="169" t="s">
        <v>132</v>
      </c>
      <c r="M81" s="168">
        <v>250</v>
      </c>
      <c r="N81" s="168">
        <v>250</v>
      </c>
      <c r="O81" s="170">
        <v>250</v>
      </c>
    </row>
    <row r="82" spans="1:15" ht="30.75" customHeight="1" x14ac:dyDescent="0.2">
      <c r="A82" s="27"/>
      <c r="B82" s="28"/>
      <c r="C82" s="50"/>
      <c r="D82" s="329"/>
      <c r="E82" s="382"/>
      <c r="F82" s="112" t="s">
        <v>28</v>
      </c>
      <c r="G82" s="113">
        <f>SUM(G78:G80)</f>
        <v>0</v>
      </c>
      <c r="H82" s="113">
        <f>SUM(H78:H80)</f>
        <v>0</v>
      </c>
      <c r="I82" s="114">
        <f>SUM(I78:I80)</f>
        <v>274</v>
      </c>
      <c r="J82" s="113">
        <f>SUM(J78:J80)</f>
        <v>275</v>
      </c>
      <c r="K82" s="113">
        <f>SUM(K78:K80)</f>
        <v>280</v>
      </c>
      <c r="L82" s="395"/>
      <c r="M82" s="396"/>
      <c r="N82" s="396"/>
      <c r="O82" s="397"/>
    </row>
    <row r="83" spans="1:15" ht="62.25" customHeight="1" x14ac:dyDescent="0.2">
      <c r="A83" s="371" t="s">
        <v>24</v>
      </c>
      <c r="B83" s="392" t="s">
        <v>29</v>
      </c>
      <c r="C83" s="373" t="s">
        <v>33</v>
      </c>
      <c r="D83" s="393" t="s">
        <v>133</v>
      </c>
      <c r="E83" s="394">
        <v>30060778</v>
      </c>
      <c r="F83" s="115" t="s">
        <v>141</v>
      </c>
      <c r="G83" s="116"/>
      <c r="H83" s="117">
        <v>99.9</v>
      </c>
      <c r="I83" s="38">
        <v>99.9</v>
      </c>
      <c r="J83" s="118">
        <v>100</v>
      </c>
      <c r="K83" s="118">
        <v>100</v>
      </c>
      <c r="L83" s="171" t="s">
        <v>205</v>
      </c>
      <c r="M83" s="167">
        <v>3</v>
      </c>
      <c r="N83" s="167">
        <v>3</v>
      </c>
      <c r="O83" s="172">
        <v>3</v>
      </c>
    </row>
    <row r="84" spans="1:15" ht="64.5" customHeight="1" x14ac:dyDescent="0.2">
      <c r="A84" s="371"/>
      <c r="B84" s="392"/>
      <c r="C84" s="373"/>
      <c r="D84" s="393"/>
      <c r="E84" s="394"/>
      <c r="F84" s="115"/>
      <c r="G84" s="116"/>
      <c r="H84" s="116"/>
      <c r="I84" s="38"/>
      <c r="J84" s="116"/>
      <c r="K84" s="116"/>
      <c r="L84" s="171" t="s">
        <v>204</v>
      </c>
      <c r="M84" s="167">
        <v>6</v>
      </c>
      <c r="N84" s="167">
        <v>6</v>
      </c>
      <c r="O84" s="172">
        <v>6</v>
      </c>
    </row>
    <row r="85" spans="1:15" ht="84.75" customHeight="1" x14ac:dyDescent="0.2">
      <c r="A85" s="371"/>
      <c r="B85" s="392"/>
      <c r="C85" s="373"/>
      <c r="D85" s="393"/>
      <c r="E85" s="394"/>
      <c r="F85" s="115"/>
      <c r="G85" s="116"/>
      <c r="H85" s="116"/>
      <c r="I85" s="38"/>
      <c r="J85" s="116"/>
      <c r="K85" s="116"/>
      <c r="L85" s="171" t="s">
        <v>203</v>
      </c>
      <c r="M85" s="167">
        <v>3</v>
      </c>
      <c r="N85" s="167">
        <v>3</v>
      </c>
      <c r="O85" s="172">
        <v>3</v>
      </c>
    </row>
    <row r="86" spans="1:15" ht="17.25" customHeight="1" x14ac:dyDescent="0.2">
      <c r="A86" s="371"/>
      <c r="B86" s="392"/>
      <c r="C86" s="373"/>
      <c r="D86" s="393"/>
      <c r="E86" s="394"/>
      <c r="F86" s="112" t="s">
        <v>28</v>
      </c>
      <c r="G86" s="113">
        <f>SUM(G83)</f>
        <v>0</v>
      </c>
      <c r="H86" s="113">
        <f>SUM(H83)</f>
        <v>99.9</v>
      </c>
      <c r="I86" s="114">
        <f>SUM(I83)</f>
        <v>99.9</v>
      </c>
      <c r="J86" s="113">
        <f>SUM(J83)</f>
        <v>100</v>
      </c>
      <c r="K86" s="113">
        <f>SUM(K83)</f>
        <v>100</v>
      </c>
      <c r="L86" s="395"/>
      <c r="M86" s="396"/>
      <c r="N86" s="396"/>
      <c r="O86" s="397"/>
    </row>
    <row r="87" spans="1:15" ht="20.25" customHeight="1" x14ac:dyDescent="0.2">
      <c r="A87" s="23" t="s">
        <v>24</v>
      </c>
      <c r="B87" s="14" t="s">
        <v>29</v>
      </c>
      <c r="C87" s="201" t="s">
        <v>48</v>
      </c>
      <c r="D87" s="202"/>
      <c r="E87" s="202"/>
      <c r="F87" s="203"/>
      <c r="G87" s="64">
        <f>SUM(G68,G74,G77,G82,G86)</f>
        <v>657</v>
      </c>
      <c r="H87" s="64">
        <f>SUM(H68,H74,H82,H86)</f>
        <v>961.7</v>
      </c>
      <c r="I87" s="64">
        <f>SUM(I68,I74,I82,I86)</f>
        <v>1235.7000000000003</v>
      </c>
      <c r="J87" s="64">
        <f>SUM(J68,J74,J82,J86)</f>
        <v>1214.7</v>
      </c>
      <c r="K87" s="64">
        <f>SUM(K68,K74,K82,K86)</f>
        <v>1219.9000000000001</v>
      </c>
      <c r="L87" s="389"/>
      <c r="M87" s="390"/>
      <c r="N87" s="390"/>
      <c r="O87" s="391"/>
    </row>
    <row r="88" spans="1:15" ht="20.25" customHeight="1" x14ac:dyDescent="0.2">
      <c r="A88" s="61" t="s">
        <v>24</v>
      </c>
      <c r="B88" s="60" t="s">
        <v>70</v>
      </c>
      <c r="C88" s="398" t="s">
        <v>177</v>
      </c>
      <c r="D88" s="399"/>
      <c r="E88" s="399"/>
      <c r="F88" s="399"/>
      <c r="G88" s="399"/>
      <c r="H88" s="399"/>
      <c r="I88" s="399"/>
      <c r="J88" s="399"/>
      <c r="K88" s="399"/>
      <c r="L88" s="399"/>
      <c r="M88" s="399"/>
      <c r="N88" s="399"/>
      <c r="O88" s="400"/>
    </row>
    <row r="89" spans="1:15" ht="24.75" customHeight="1" x14ac:dyDescent="0.2">
      <c r="A89" s="401" t="s">
        <v>24</v>
      </c>
      <c r="B89" s="372" t="s">
        <v>70</v>
      </c>
      <c r="C89" s="403" t="s">
        <v>21</v>
      </c>
      <c r="D89" s="404" t="s">
        <v>178</v>
      </c>
      <c r="E89" s="406"/>
      <c r="F89" s="119" t="s">
        <v>170</v>
      </c>
      <c r="G89" s="120">
        <v>12.5</v>
      </c>
      <c r="H89" s="120">
        <v>274</v>
      </c>
      <c r="I89" s="121"/>
      <c r="J89" s="122"/>
      <c r="K89" s="122"/>
      <c r="L89" s="173"/>
      <c r="M89" s="173"/>
      <c r="N89" s="173"/>
      <c r="O89" s="173"/>
    </row>
    <row r="90" spans="1:15" ht="24" customHeight="1" x14ac:dyDescent="0.2">
      <c r="A90" s="402"/>
      <c r="B90" s="372"/>
      <c r="C90" s="403"/>
      <c r="D90" s="405"/>
      <c r="E90" s="406"/>
      <c r="F90" s="112" t="s">
        <v>28</v>
      </c>
      <c r="G90" s="123">
        <f>G89</f>
        <v>12.5</v>
      </c>
      <c r="H90" s="123">
        <f t="shared" ref="H90:K91" si="10">H89</f>
        <v>274</v>
      </c>
      <c r="I90" s="123">
        <f>I89</f>
        <v>0</v>
      </c>
      <c r="J90" s="123">
        <f t="shared" si="10"/>
        <v>0</v>
      </c>
      <c r="K90" s="123">
        <f t="shared" si="10"/>
        <v>0</v>
      </c>
      <c r="L90" s="174"/>
      <c r="M90" s="175"/>
      <c r="N90" s="175"/>
      <c r="O90" s="176"/>
    </row>
    <row r="91" spans="1:15" ht="17.25" customHeight="1" x14ac:dyDescent="0.2">
      <c r="A91" s="23" t="s">
        <v>24</v>
      </c>
      <c r="B91" s="60" t="s">
        <v>70</v>
      </c>
      <c r="C91" s="201" t="s">
        <v>48</v>
      </c>
      <c r="D91" s="202"/>
      <c r="E91" s="202"/>
      <c r="F91" s="203"/>
      <c r="G91" s="64">
        <f>G90</f>
        <v>12.5</v>
      </c>
      <c r="H91" s="64">
        <f t="shared" si="10"/>
        <v>274</v>
      </c>
      <c r="I91" s="64">
        <f t="shared" si="10"/>
        <v>0</v>
      </c>
      <c r="J91" s="64">
        <f t="shared" si="10"/>
        <v>0</v>
      </c>
      <c r="K91" s="64">
        <f t="shared" si="10"/>
        <v>0</v>
      </c>
      <c r="L91" s="177"/>
      <c r="M91" s="178"/>
      <c r="N91" s="178"/>
      <c r="O91" s="179"/>
    </row>
    <row r="92" spans="1:15" ht="28.5" customHeight="1" x14ac:dyDescent="0.2">
      <c r="A92" s="13" t="s">
        <v>24</v>
      </c>
      <c r="B92" s="204" t="s">
        <v>54</v>
      </c>
      <c r="C92" s="205">
        <f>SUM(C58,C87)</f>
        <v>0</v>
      </c>
      <c r="D92" s="205">
        <f>SUM(D58,D87)</f>
        <v>0</v>
      </c>
      <c r="E92" s="205">
        <f>SUM(E58,E87)</f>
        <v>0</v>
      </c>
      <c r="F92" s="206">
        <f>SUM(F58,F87)</f>
        <v>0</v>
      </c>
      <c r="G92" s="29">
        <f>SUM(G58,G62,G87,G90)</f>
        <v>820.5</v>
      </c>
      <c r="H92" s="29">
        <f t="shared" ref="H92:K92" si="11">SUM(H58,H62,H87,H90)</f>
        <v>1296</v>
      </c>
      <c r="I92" s="29">
        <f t="shared" si="11"/>
        <v>1383.8000000000002</v>
      </c>
      <c r="J92" s="29">
        <f t="shared" si="11"/>
        <v>1307.8</v>
      </c>
      <c r="K92" s="29">
        <f t="shared" si="11"/>
        <v>1321.3000000000002</v>
      </c>
      <c r="L92" s="207"/>
      <c r="M92" s="208"/>
      <c r="N92" s="208"/>
      <c r="O92" s="209"/>
    </row>
    <row r="93" spans="1:15" ht="17.25" customHeight="1" x14ac:dyDescent="0.2">
      <c r="A93" s="13" t="s">
        <v>29</v>
      </c>
      <c r="B93" s="257" t="s">
        <v>71</v>
      </c>
      <c r="C93" s="258"/>
      <c r="D93" s="258"/>
      <c r="E93" s="258"/>
      <c r="F93" s="258"/>
      <c r="G93" s="258"/>
      <c r="H93" s="258"/>
      <c r="I93" s="258"/>
      <c r="J93" s="258"/>
      <c r="K93" s="258"/>
      <c r="L93" s="258"/>
      <c r="M93" s="258"/>
      <c r="N93" s="258"/>
      <c r="O93" s="259"/>
    </row>
    <row r="94" spans="1:15" ht="19.5" customHeight="1" x14ac:dyDescent="0.2">
      <c r="A94" s="13" t="s">
        <v>29</v>
      </c>
      <c r="B94" s="14" t="s">
        <v>21</v>
      </c>
      <c r="C94" s="260" t="s">
        <v>72</v>
      </c>
      <c r="D94" s="261"/>
      <c r="E94" s="261"/>
      <c r="F94" s="261"/>
      <c r="G94" s="261"/>
      <c r="H94" s="261"/>
      <c r="I94" s="261"/>
      <c r="J94" s="261"/>
      <c r="K94" s="261"/>
      <c r="L94" s="261"/>
      <c r="M94" s="261"/>
      <c r="N94" s="261"/>
      <c r="O94" s="262"/>
    </row>
    <row r="95" spans="1:15" ht="49.5" customHeight="1" x14ac:dyDescent="0.2">
      <c r="A95" s="230" t="s">
        <v>29</v>
      </c>
      <c r="B95" s="233" t="s">
        <v>21</v>
      </c>
      <c r="C95" s="235" t="s">
        <v>21</v>
      </c>
      <c r="D95" s="237" t="s">
        <v>73</v>
      </c>
      <c r="E95" s="239" t="s">
        <v>195</v>
      </c>
      <c r="F95" s="96" t="s">
        <v>137</v>
      </c>
      <c r="G95" s="15">
        <v>23</v>
      </c>
      <c r="H95" s="15">
        <v>49.1</v>
      </c>
      <c r="I95" s="38">
        <v>49.1</v>
      </c>
      <c r="J95" s="124">
        <v>60</v>
      </c>
      <c r="K95" s="124">
        <v>60</v>
      </c>
      <c r="L95" s="180" t="s">
        <v>74</v>
      </c>
      <c r="M95" s="167">
        <v>20</v>
      </c>
      <c r="N95" s="167">
        <v>20</v>
      </c>
      <c r="O95" s="167">
        <v>20</v>
      </c>
    </row>
    <row r="96" spans="1:15" ht="31.5" customHeight="1" x14ac:dyDescent="0.2">
      <c r="A96" s="231"/>
      <c r="B96" s="263"/>
      <c r="C96" s="339"/>
      <c r="D96" s="363"/>
      <c r="E96" s="349"/>
      <c r="F96" s="214" t="s">
        <v>91</v>
      </c>
      <c r="G96" s="270"/>
      <c r="H96" s="73"/>
      <c r="I96" s="273"/>
      <c r="J96" s="276"/>
      <c r="K96" s="276"/>
      <c r="L96" s="181" t="s">
        <v>75</v>
      </c>
      <c r="M96" s="182">
        <v>3</v>
      </c>
      <c r="N96" s="182">
        <v>3</v>
      </c>
      <c r="O96" s="182">
        <v>3</v>
      </c>
    </row>
    <row r="97" spans="1:15" ht="31.5" customHeight="1" x14ac:dyDescent="0.2">
      <c r="A97" s="231"/>
      <c r="B97" s="263"/>
      <c r="C97" s="339"/>
      <c r="D97" s="363"/>
      <c r="E97" s="349"/>
      <c r="F97" s="215"/>
      <c r="G97" s="271"/>
      <c r="H97" s="125"/>
      <c r="I97" s="274"/>
      <c r="J97" s="277"/>
      <c r="K97" s="277"/>
      <c r="L97" s="180" t="s">
        <v>76</v>
      </c>
      <c r="M97" s="183">
        <v>5</v>
      </c>
      <c r="N97" s="183">
        <v>5</v>
      </c>
      <c r="O97" s="183">
        <v>5</v>
      </c>
    </row>
    <row r="98" spans="1:15" ht="31.5" customHeight="1" x14ac:dyDescent="0.2">
      <c r="A98" s="231"/>
      <c r="B98" s="263"/>
      <c r="C98" s="339"/>
      <c r="D98" s="363"/>
      <c r="E98" s="349"/>
      <c r="F98" s="216"/>
      <c r="G98" s="272"/>
      <c r="H98" s="103"/>
      <c r="I98" s="275"/>
      <c r="J98" s="278"/>
      <c r="K98" s="278"/>
      <c r="L98" s="180" t="s">
        <v>77</v>
      </c>
      <c r="M98" s="167">
        <v>1900</v>
      </c>
      <c r="N98" s="167">
        <v>1900</v>
      </c>
      <c r="O98" s="167">
        <v>1900</v>
      </c>
    </row>
    <row r="99" spans="1:15" ht="25.5" customHeight="1" x14ac:dyDescent="0.2">
      <c r="A99" s="232"/>
      <c r="B99" s="234"/>
      <c r="C99" s="236"/>
      <c r="D99" s="238"/>
      <c r="E99" s="240"/>
      <c r="F99" s="76" t="s">
        <v>28</v>
      </c>
      <c r="G99" s="77">
        <f>SUM(G95:G96)</f>
        <v>23</v>
      </c>
      <c r="H99" s="77">
        <f>SUM(H95:H96)</f>
        <v>49.1</v>
      </c>
      <c r="I99" s="77">
        <f t="shared" ref="I99:K99" si="12">SUM(I95:I96)</f>
        <v>49.1</v>
      </c>
      <c r="J99" s="77">
        <f t="shared" si="12"/>
        <v>60</v>
      </c>
      <c r="K99" s="77">
        <f t="shared" si="12"/>
        <v>60</v>
      </c>
      <c r="L99" s="197"/>
      <c r="M99" s="198"/>
      <c r="N99" s="198"/>
      <c r="O99" s="199"/>
    </row>
    <row r="100" spans="1:15" ht="29.25" customHeight="1" x14ac:dyDescent="0.2">
      <c r="A100" s="230" t="s">
        <v>29</v>
      </c>
      <c r="B100" s="233" t="s">
        <v>21</v>
      </c>
      <c r="C100" s="235" t="s">
        <v>24</v>
      </c>
      <c r="D100" s="328" t="s">
        <v>208</v>
      </c>
      <c r="E100" s="448" t="s">
        <v>78</v>
      </c>
      <c r="F100" s="126" t="s">
        <v>137</v>
      </c>
      <c r="G100" s="73">
        <v>3</v>
      </c>
      <c r="H100" s="73"/>
      <c r="I100" s="74"/>
      <c r="J100" s="73">
        <v>20</v>
      </c>
      <c r="K100" s="73">
        <v>20</v>
      </c>
      <c r="L100" s="143" t="s">
        <v>79</v>
      </c>
      <c r="M100" s="184">
        <v>85</v>
      </c>
      <c r="N100" s="184">
        <v>90</v>
      </c>
      <c r="O100" s="184">
        <v>100</v>
      </c>
    </row>
    <row r="101" spans="1:15" ht="29.25" customHeight="1" x14ac:dyDescent="0.2">
      <c r="A101" s="231"/>
      <c r="B101" s="263"/>
      <c r="C101" s="339"/>
      <c r="D101" s="370"/>
      <c r="E101" s="449"/>
      <c r="F101" s="279" t="s">
        <v>91</v>
      </c>
      <c r="G101" s="214"/>
      <c r="H101" s="214">
        <v>15.7</v>
      </c>
      <c r="I101" s="211">
        <v>15.7</v>
      </c>
      <c r="J101" s="214"/>
      <c r="K101" s="214"/>
      <c r="L101" s="143" t="s">
        <v>96</v>
      </c>
      <c r="M101" s="184">
        <v>400</v>
      </c>
      <c r="N101" s="184">
        <v>450</v>
      </c>
      <c r="O101" s="184">
        <v>500</v>
      </c>
    </row>
    <row r="102" spans="1:15" ht="27.75" customHeight="1" x14ac:dyDescent="0.2">
      <c r="A102" s="231"/>
      <c r="B102" s="263"/>
      <c r="C102" s="339"/>
      <c r="D102" s="370"/>
      <c r="E102" s="449"/>
      <c r="F102" s="280"/>
      <c r="G102" s="215"/>
      <c r="H102" s="215"/>
      <c r="I102" s="212"/>
      <c r="J102" s="215"/>
      <c r="K102" s="215"/>
      <c r="L102" s="143" t="s">
        <v>134</v>
      </c>
      <c r="M102" s="184">
        <v>50</v>
      </c>
      <c r="N102" s="184">
        <v>55</v>
      </c>
      <c r="O102" s="184">
        <v>60</v>
      </c>
    </row>
    <row r="103" spans="1:15" ht="27.75" customHeight="1" x14ac:dyDescent="0.2">
      <c r="A103" s="231"/>
      <c r="B103" s="263"/>
      <c r="C103" s="339"/>
      <c r="D103" s="370"/>
      <c r="E103" s="449"/>
      <c r="F103" s="280"/>
      <c r="G103" s="215"/>
      <c r="H103" s="215"/>
      <c r="I103" s="212"/>
      <c r="J103" s="215"/>
      <c r="K103" s="215"/>
      <c r="L103" s="171" t="s">
        <v>119</v>
      </c>
      <c r="M103" s="184">
        <v>200</v>
      </c>
      <c r="N103" s="184">
        <v>250</v>
      </c>
      <c r="O103" s="185">
        <v>300</v>
      </c>
    </row>
    <row r="104" spans="1:15" ht="33.75" customHeight="1" x14ac:dyDescent="0.2">
      <c r="A104" s="231"/>
      <c r="B104" s="263"/>
      <c r="C104" s="339"/>
      <c r="D104" s="370"/>
      <c r="E104" s="449"/>
      <c r="F104" s="280"/>
      <c r="G104" s="215"/>
      <c r="H104" s="215"/>
      <c r="I104" s="212"/>
      <c r="J104" s="215"/>
      <c r="K104" s="215"/>
      <c r="L104" s="171" t="s">
        <v>207</v>
      </c>
      <c r="M104" s="184">
        <v>380</v>
      </c>
      <c r="N104" s="184">
        <v>400</v>
      </c>
      <c r="O104" s="185">
        <v>420</v>
      </c>
    </row>
    <row r="105" spans="1:15" ht="30.75" customHeight="1" x14ac:dyDescent="0.2">
      <c r="A105" s="231"/>
      <c r="B105" s="263"/>
      <c r="C105" s="339"/>
      <c r="D105" s="370"/>
      <c r="E105" s="449"/>
      <c r="F105" s="280"/>
      <c r="G105" s="215"/>
      <c r="H105" s="215"/>
      <c r="I105" s="212"/>
      <c r="J105" s="215"/>
      <c r="K105" s="215"/>
      <c r="L105" s="171" t="s">
        <v>120</v>
      </c>
      <c r="M105" s="184">
        <v>3</v>
      </c>
      <c r="N105" s="184">
        <v>4</v>
      </c>
      <c r="O105" s="185">
        <v>5</v>
      </c>
    </row>
    <row r="106" spans="1:15" ht="53.25" customHeight="1" x14ac:dyDescent="0.2">
      <c r="A106" s="231"/>
      <c r="B106" s="263"/>
      <c r="C106" s="339"/>
      <c r="D106" s="370"/>
      <c r="E106" s="449"/>
      <c r="F106" s="280"/>
      <c r="G106" s="215"/>
      <c r="H106" s="215"/>
      <c r="I106" s="212"/>
      <c r="J106" s="215"/>
      <c r="K106" s="215"/>
      <c r="L106" s="171" t="s">
        <v>118</v>
      </c>
      <c r="M106" s="184">
        <v>100</v>
      </c>
      <c r="N106" s="184">
        <v>120</v>
      </c>
      <c r="O106" s="185">
        <v>150</v>
      </c>
    </row>
    <row r="107" spans="1:15" ht="49.5" customHeight="1" x14ac:dyDescent="0.2">
      <c r="A107" s="231"/>
      <c r="B107" s="263"/>
      <c r="C107" s="339"/>
      <c r="D107" s="370"/>
      <c r="E107" s="449"/>
      <c r="F107" s="281"/>
      <c r="G107" s="216"/>
      <c r="H107" s="216"/>
      <c r="I107" s="213"/>
      <c r="J107" s="216"/>
      <c r="K107" s="216"/>
      <c r="L107" s="171" t="s">
        <v>121</v>
      </c>
      <c r="M107" s="184">
        <v>35</v>
      </c>
      <c r="N107" s="184">
        <v>40</v>
      </c>
      <c r="O107" s="185">
        <v>45</v>
      </c>
    </row>
    <row r="108" spans="1:15" ht="24" customHeight="1" x14ac:dyDescent="0.2">
      <c r="A108" s="232"/>
      <c r="B108" s="234"/>
      <c r="C108" s="236"/>
      <c r="D108" s="329"/>
      <c r="E108" s="450"/>
      <c r="F108" s="76" t="s">
        <v>28</v>
      </c>
      <c r="G108" s="77">
        <f>SUM(G100:G102)</f>
        <v>3</v>
      </c>
      <c r="H108" s="77">
        <f>SUM(H100:H102)</f>
        <v>15.7</v>
      </c>
      <c r="I108" s="77">
        <f>SUM(I100:I102)</f>
        <v>15.7</v>
      </c>
      <c r="J108" s="77">
        <f>SUM(J100:J102)</f>
        <v>20</v>
      </c>
      <c r="K108" s="77">
        <f>SUM(K100:K102)</f>
        <v>20</v>
      </c>
      <c r="L108" s="197"/>
      <c r="M108" s="198"/>
      <c r="N108" s="198"/>
      <c r="O108" s="199"/>
    </row>
    <row r="109" spans="1:15" ht="31.5" customHeight="1" x14ac:dyDescent="0.2">
      <c r="A109" s="230" t="s">
        <v>29</v>
      </c>
      <c r="B109" s="233" t="s">
        <v>21</v>
      </c>
      <c r="C109" s="235" t="s">
        <v>29</v>
      </c>
      <c r="D109" s="237" t="s">
        <v>80</v>
      </c>
      <c r="E109" s="239" t="s">
        <v>196</v>
      </c>
      <c r="F109" s="81" t="s">
        <v>137</v>
      </c>
      <c r="G109" s="15">
        <v>17</v>
      </c>
      <c r="H109" s="15">
        <v>15</v>
      </c>
      <c r="I109" s="38">
        <v>15</v>
      </c>
      <c r="J109" s="82">
        <v>20</v>
      </c>
      <c r="K109" s="82">
        <v>20</v>
      </c>
      <c r="L109" s="156" t="s">
        <v>81</v>
      </c>
      <c r="M109" s="186">
        <v>7</v>
      </c>
      <c r="N109" s="186">
        <v>10</v>
      </c>
      <c r="O109" s="186">
        <v>12</v>
      </c>
    </row>
    <row r="110" spans="1:15" ht="24" customHeight="1" x14ac:dyDescent="0.2">
      <c r="A110" s="232"/>
      <c r="B110" s="234"/>
      <c r="C110" s="236"/>
      <c r="D110" s="238"/>
      <c r="E110" s="240"/>
      <c r="F110" s="76" t="s">
        <v>28</v>
      </c>
      <c r="G110" s="127">
        <f>SUM(G109)</f>
        <v>17</v>
      </c>
      <c r="H110" s="127">
        <f>SUM(H109)</f>
        <v>15</v>
      </c>
      <c r="I110" s="127">
        <f t="shared" ref="I110:K110" si="13">SUM(I109)</f>
        <v>15</v>
      </c>
      <c r="J110" s="127">
        <f t="shared" si="13"/>
        <v>20</v>
      </c>
      <c r="K110" s="127">
        <f t="shared" si="13"/>
        <v>20</v>
      </c>
      <c r="L110" s="197"/>
      <c r="M110" s="198"/>
      <c r="N110" s="198"/>
      <c r="O110" s="199"/>
    </row>
    <row r="111" spans="1:15" ht="24" customHeight="1" x14ac:dyDescent="0.2">
      <c r="A111" s="230" t="s">
        <v>29</v>
      </c>
      <c r="B111" s="372" t="s">
        <v>21</v>
      </c>
      <c r="C111" s="383" t="s">
        <v>70</v>
      </c>
      <c r="D111" s="384" t="s">
        <v>82</v>
      </c>
      <c r="E111" s="385" t="s">
        <v>197</v>
      </c>
      <c r="F111" s="128" t="s">
        <v>137</v>
      </c>
      <c r="G111" s="129">
        <v>1</v>
      </c>
      <c r="H111" s="129">
        <v>8.6</v>
      </c>
      <c r="I111" s="130">
        <v>3.7</v>
      </c>
      <c r="J111" s="129">
        <v>9.4</v>
      </c>
      <c r="K111" s="129">
        <v>9.4</v>
      </c>
      <c r="L111" s="386" t="s">
        <v>83</v>
      </c>
      <c r="M111" s="226">
        <v>10</v>
      </c>
      <c r="N111" s="226">
        <v>20</v>
      </c>
      <c r="O111" s="226">
        <v>20</v>
      </c>
    </row>
    <row r="112" spans="1:15" ht="43.5" customHeight="1" x14ac:dyDescent="0.2">
      <c r="A112" s="231"/>
      <c r="B112" s="372"/>
      <c r="C112" s="383"/>
      <c r="D112" s="384"/>
      <c r="E112" s="385"/>
      <c r="F112" s="128" t="s">
        <v>144</v>
      </c>
      <c r="G112" s="129">
        <v>1</v>
      </c>
      <c r="H112" s="129">
        <v>0.6</v>
      </c>
      <c r="I112" s="130">
        <v>0.3</v>
      </c>
      <c r="J112" s="129">
        <v>0.4</v>
      </c>
      <c r="K112" s="129">
        <v>0.4</v>
      </c>
      <c r="L112" s="387"/>
      <c r="M112" s="226"/>
      <c r="N112" s="226"/>
      <c r="O112" s="226"/>
    </row>
    <row r="113" spans="1:15" ht="44.25" customHeight="1" x14ac:dyDescent="0.2">
      <c r="A113" s="231"/>
      <c r="B113" s="372"/>
      <c r="C113" s="383"/>
      <c r="D113" s="384"/>
      <c r="E113" s="385"/>
      <c r="F113" s="128" t="s">
        <v>151</v>
      </c>
      <c r="G113" s="129">
        <v>6</v>
      </c>
      <c r="H113" s="129">
        <v>6</v>
      </c>
      <c r="I113" s="130">
        <v>3</v>
      </c>
      <c r="J113" s="129">
        <v>6</v>
      </c>
      <c r="K113" s="129">
        <v>6</v>
      </c>
      <c r="L113" s="388"/>
      <c r="M113" s="226"/>
      <c r="N113" s="226"/>
      <c r="O113" s="226"/>
    </row>
    <row r="114" spans="1:15" ht="24" customHeight="1" x14ac:dyDescent="0.2">
      <c r="A114" s="232"/>
      <c r="B114" s="372"/>
      <c r="C114" s="383"/>
      <c r="D114" s="384"/>
      <c r="E114" s="385"/>
      <c r="F114" s="76" t="s">
        <v>28</v>
      </c>
      <c r="G114" s="127">
        <f>SUM(G111:G113)</f>
        <v>8</v>
      </c>
      <c r="H114" s="127">
        <f>SUM(H111:H113)</f>
        <v>15.2</v>
      </c>
      <c r="I114" s="127">
        <f t="shared" ref="I114:K114" si="14">SUM(I111:I113)</f>
        <v>7</v>
      </c>
      <c r="J114" s="127">
        <f t="shared" si="14"/>
        <v>15.8</v>
      </c>
      <c r="K114" s="127">
        <f t="shared" si="14"/>
        <v>15.8</v>
      </c>
      <c r="L114" s="227"/>
      <c r="M114" s="228"/>
      <c r="N114" s="228"/>
      <c r="O114" s="229"/>
    </row>
    <row r="115" spans="1:15" ht="18.75" customHeight="1" x14ac:dyDescent="0.2">
      <c r="A115" s="13" t="s">
        <v>29</v>
      </c>
      <c r="B115" s="14" t="s">
        <v>21</v>
      </c>
      <c r="C115" s="217" t="s">
        <v>48</v>
      </c>
      <c r="D115" s="218"/>
      <c r="E115" s="218"/>
      <c r="F115" s="219"/>
      <c r="G115" s="16">
        <f>SUM(G99,G108,G110,G114)</f>
        <v>51</v>
      </c>
      <c r="H115" s="16">
        <f>SUM(H99,H108,H110,H114)</f>
        <v>95</v>
      </c>
      <c r="I115" s="16">
        <f>SUM(I99,I108,I110,I114)</f>
        <v>86.8</v>
      </c>
      <c r="J115" s="16">
        <f>SUM(J99,J108,J110,J114)</f>
        <v>115.8</v>
      </c>
      <c r="K115" s="16">
        <f>SUM(K99,K108,K110,K114)</f>
        <v>115.8</v>
      </c>
      <c r="L115" s="220"/>
      <c r="M115" s="221"/>
      <c r="N115" s="221"/>
      <c r="O115" s="222"/>
    </row>
    <row r="116" spans="1:15" ht="17.25" customHeight="1" x14ac:dyDescent="0.2">
      <c r="A116" s="13" t="s">
        <v>29</v>
      </c>
      <c r="B116" s="204" t="s">
        <v>54</v>
      </c>
      <c r="C116" s="205"/>
      <c r="D116" s="205"/>
      <c r="E116" s="205"/>
      <c r="F116" s="206"/>
      <c r="G116" s="29">
        <f>SUM(G115)</f>
        <v>51</v>
      </c>
      <c r="H116" s="29">
        <f>SUM(H115)</f>
        <v>95</v>
      </c>
      <c r="I116" s="29">
        <f t="shared" ref="I116:K116" si="15">SUM(I115)</f>
        <v>86.8</v>
      </c>
      <c r="J116" s="29">
        <f t="shared" si="15"/>
        <v>115.8</v>
      </c>
      <c r="K116" s="29">
        <f t="shared" si="15"/>
        <v>115.8</v>
      </c>
      <c r="L116" s="223"/>
      <c r="M116" s="224"/>
      <c r="N116" s="224"/>
      <c r="O116" s="225"/>
    </row>
    <row r="117" spans="1:15" ht="23.25" customHeight="1" x14ac:dyDescent="0.2">
      <c r="A117" s="442" t="s">
        <v>188</v>
      </c>
      <c r="B117" s="443"/>
      <c r="C117" s="443"/>
      <c r="D117" s="443"/>
      <c r="E117" s="443"/>
      <c r="F117" s="444"/>
      <c r="G117" s="30">
        <f>SUM(G116,G92,G46)</f>
        <v>2110.6999999999998</v>
      </c>
      <c r="H117" s="30">
        <f>SUM(H116,H92,H46)</f>
        <v>3014.3</v>
      </c>
      <c r="I117" s="30">
        <f>SUM(I116,I92,I46)</f>
        <v>2809.3</v>
      </c>
      <c r="J117" s="30">
        <f>SUM(J116,J92,J46)</f>
        <v>2801.6</v>
      </c>
      <c r="K117" s="30">
        <f>SUM(K116,K92,K46)</f>
        <v>2610.5</v>
      </c>
      <c r="L117" s="434"/>
      <c r="M117" s="435"/>
      <c r="N117" s="435"/>
      <c r="O117" s="436"/>
    </row>
    <row r="118" spans="1:15" ht="15.75" customHeight="1" x14ac:dyDescent="0.2">
      <c r="A118" s="5"/>
      <c r="B118" s="5"/>
      <c r="C118" s="5"/>
      <c r="D118" s="5"/>
      <c r="E118" s="5"/>
      <c r="F118" s="10"/>
      <c r="G118" s="5"/>
      <c r="H118" s="5"/>
      <c r="I118" s="5"/>
      <c r="J118" s="5"/>
      <c r="K118" s="5"/>
      <c r="L118" s="8"/>
      <c r="M118" s="8"/>
      <c r="N118" s="8"/>
      <c r="O118" s="8"/>
    </row>
    <row r="119" spans="1:15" ht="21" hidden="1" customHeight="1" x14ac:dyDescent="0.2">
      <c r="A119" s="5"/>
      <c r="B119" s="5"/>
      <c r="C119" s="5"/>
      <c r="D119" s="5"/>
      <c r="E119" s="56" t="s">
        <v>168</v>
      </c>
      <c r="F119" s="31" t="s">
        <v>26</v>
      </c>
      <c r="G119" s="32">
        <f>SUM(G22+G24+G26+G29+G32+G34+G40+G49+G50+G52+G54+G60+G64+G73+G75+G95+G100+G109+G111)</f>
        <v>1538.9999999999998</v>
      </c>
      <c r="H119" s="32">
        <f>SUM(H22+H24+H26+H29+H32+H34+H40+H49+H50+H52+H54+H60+H64+H73+H95+H100+H109+H111)</f>
        <v>1488.5999999999997</v>
      </c>
      <c r="I119" s="32">
        <f>SUM(I22+I24+I26+I29+I32+I34+I40+I49+I50+I52+I54+I60+I64+I73+I95+I100+I109+I111)</f>
        <v>1586.6</v>
      </c>
      <c r="J119" s="32">
        <f>SUM(J22+J24+J26+J29+J32+J34+J40+J49+J50+J52+J54+J60+J64+J73+J95+J100+J101+J109+J111)</f>
        <v>1542.4</v>
      </c>
      <c r="K119" s="32">
        <f>SUM(K22+K24+K26+K29+K32+K34+K40+K49+K50+K52+K54+K60+K64+K73+K95+K100+K101+K109+K111)</f>
        <v>1567.4</v>
      </c>
      <c r="L119" s="8"/>
      <c r="M119" s="8"/>
      <c r="N119" s="8"/>
      <c r="O119" s="8"/>
    </row>
    <row r="120" spans="1:15" ht="15.75" hidden="1" customHeight="1" x14ac:dyDescent="0.2">
      <c r="A120" s="5"/>
      <c r="B120" s="5"/>
      <c r="C120" s="5"/>
      <c r="D120" s="5"/>
      <c r="E120" s="56" t="s">
        <v>168</v>
      </c>
      <c r="F120" s="31" t="s">
        <v>100</v>
      </c>
      <c r="G120" s="32"/>
      <c r="H120" s="32"/>
      <c r="I120" s="32"/>
      <c r="J120" s="32"/>
      <c r="K120" s="32"/>
      <c r="L120" s="8"/>
      <c r="M120" s="8"/>
      <c r="N120" s="8"/>
      <c r="O120" s="8"/>
    </row>
    <row r="121" spans="1:15" ht="18" hidden="1" customHeight="1" x14ac:dyDescent="0.2">
      <c r="A121" s="5"/>
      <c r="B121" s="5"/>
      <c r="C121" s="5"/>
      <c r="D121" s="5"/>
      <c r="E121" s="56" t="s">
        <v>169</v>
      </c>
      <c r="F121" s="31" t="s">
        <v>84</v>
      </c>
      <c r="G121" s="32">
        <f>SUM(G27+G42+G66+G96+G101)</f>
        <v>16.399999999999999</v>
      </c>
      <c r="H121" s="32">
        <f>SUM(H27+H42+H66+H96+H101)</f>
        <v>45.7</v>
      </c>
      <c r="I121" s="32">
        <f>SUM(I27+I42+I66+I96+I101)</f>
        <v>45.7</v>
      </c>
      <c r="J121" s="32">
        <f>SUM(J27+J42+J66+J96+J101)</f>
        <v>50</v>
      </c>
      <c r="K121" s="32">
        <f>SUM(K27+K42+K66+K96+K101)</f>
        <v>50</v>
      </c>
      <c r="L121" s="8"/>
      <c r="M121" s="8"/>
      <c r="N121" s="8"/>
      <c r="O121" s="8"/>
    </row>
    <row r="122" spans="1:15" ht="23.25" hidden="1" customHeight="1" x14ac:dyDescent="0.2">
      <c r="A122" s="5"/>
      <c r="B122" s="5"/>
      <c r="C122" s="5"/>
      <c r="D122" s="5"/>
      <c r="E122" s="56" t="s">
        <v>170</v>
      </c>
      <c r="F122" s="31" t="s">
        <v>85</v>
      </c>
      <c r="G122" s="32">
        <f>SUM(G69+G65+G76+G78+G83+G89)</f>
        <v>390.1</v>
      </c>
      <c r="H122" s="32">
        <f>SUM(H69+H65+H76+H78+H83+H89)</f>
        <v>867.4</v>
      </c>
      <c r="I122" s="32">
        <f t="shared" ref="I122" si="16">SUM(I69+I65+I78+I83)</f>
        <v>867.4</v>
      </c>
      <c r="J122" s="32">
        <f t="shared" ref="J122:K122" si="17">SUM(J69+J78+J83)</f>
        <v>876</v>
      </c>
      <c r="K122" s="32">
        <f t="shared" si="17"/>
        <v>881</v>
      </c>
      <c r="L122" s="8"/>
      <c r="M122" s="8"/>
      <c r="N122" s="8"/>
      <c r="O122" s="8"/>
    </row>
    <row r="123" spans="1:15" ht="21.75" hidden="1" customHeight="1" x14ac:dyDescent="0.2">
      <c r="A123" s="5"/>
      <c r="B123" s="5"/>
      <c r="C123" s="5"/>
      <c r="D123" s="5"/>
      <c r="E123" s="56" t="s">
        <v>171</v>
      </c>
      <c r="F123" s="31" t="s">
        <v>44</v>
      </c>
      <c r="G123" s="32">
        <f>SUM(G35+G112)</f>
        <v>1</v>
      </c>
      <c r="H123" s="32">
        <f>SUM(H35+H112)</f>
        <v>43</v>
      </c>
      <c r="I123" s="32">
        <f>SUM(I35+I112)</f>
        <v>11.700000000000001</v>
      </c>
      <c r="J123" s="32">
        <f>SUM(J35+J112)</f>
        <v>18.599999999999998</v>
      </c>
      <c r="K123" s="32">
        <f>SUM(K35+K112)</f>
        <v>0.4</v>
      </c>
      <c r="L123" s="8"/>
      <c r="M123" s="8"/>
      <c r="N123" s="8"/>
      <c r="O123" s="8"/>
    </row>
    <row r="124" spans="1:15" ht="18" hidden="1" customHeight="1" x14ac:dyDescent="0.2">
      <c r="A124" s="5"/>
      <c r="B124" s="5"/>
      <c r="C124" s="5"/>
      <c r="D124" s="5"/>
      <c r="E124" s="56" t="s">
        <v>172</v>
      </c>
      <c r="F124" s="31" t="s">
        <v>135</v>
      </c>
      <c r="G124" s="32">
        <f>SUM(G55)</f>
        <v>10</v>
      </c>
      <c r="H124" s="32">
        <f>SUM(H55)</f>
        <v>0</v>
      </c>
      <c r="I124" s="32">
        <f t="shared" ref="I124:K124" si="18">SUM(I55)</f>
        <v>7</v>
      </c>
      <c r="J124" s="32">
        <f t="shared" si="18"/>
        <v>3.4</v>
      </c>
      <c r="K124" s="32">
        <f t="shared" si="18"/>
        <v>1.2</v>
      </c>
      <c r="L124" s="8"/>
      <c r="M124" s="8"/>
      <c r="N124" s="8"/>
      <c r="O124" s="8"/>
    </row>
    <row r="125" spans="1:15" ht="18" hidden="1" customHeight="1" x14ac:dyDescent="0.2">
      <c r="D125" s="8"/>
      <c r="E125" s="56" t="s">
        <v>173</v>
      </c>
      <c r="F125" s="31" t="s">
        <v>52</v>
      </c>
      <c r="G125" s="32">
        <f>SUM(G43+G67)</f>
        <v>8.6999999999999993</v>
      </c>
      <c r="H125" s="32">
        <f>SUM(H43+H67)</f>
        <v>9</v>
      </c>
      <c r="I125" s="32">
        <f>SUM(I43+I67)</f>
        <v>8.3000000000000007</v>
      </c>
      <c r="J125" s="32">
        <f>SUM(J43+J67)</f>
        <v>9.5</v>
      </c>
      <c r="K125" s="32">
        <f>SUM(K43+K67)</f>
        <v>10</v>
      </c>
      <c r="L125" s="8"/>
      <c r="M125" s="8"/>
      <c r="N125" s="8"/>
      <c r="O125" s="8"/>
    </row>
    <row r="126" spans="1:15" ht="15" hidden="1" customHeight="1" x14ac:dyDescent="0.2">
      <c r="D126" s="8"/>
      <c r="E126" s="56"/>
      <c r="F126" s="31" t="s">
        <v>32</v>
      </c>
      <c r="G126" s="32"/>
      <c r="H126" s="32"/>
      <c r="I126" s="32"/>
      <c r="J126" s="32"/>
      <c r="K126" s="32"/>
      <c r="L126" s="8"/>
      <c r="M126" s="8"/>
      <c r="N126" s="8"/>
      <c r="O126" s="8"/>
    </row>
    <row r="127" spans="1:15" ht="21.75" hidden="1" customHeight="1" x14ac:dyDescent="0.2">
      <c r="E127" s="57" t="s">
        <v>174</v>
      </c>
      <c r="F127" s="31" t="s">
        <v>86</v>
      </c>
      <c r="G127" s="32">
        <f>SUM(G41)</f>
        <v>69.5</v>
      </c>
      <c r="H127" s="32">
        <f>SUM(H41)</f>
        <v>74.5</v>
      </c>
      <c r="I127" s="32">
        <f>SUM(I41)</f>
        <v>68.3</v>
      </c>
      <c r="J127" s="32">
        <f>SUM(J41)</f>
        <v>68.900000000000006</v>
      </c>
      <c r="K127" s="32">
        <f>SUM(K41)</f>
        <v>72.3</v>
      </c>
    </row>
    <row r="128" spans="1:15" ht="15" hidden="1" customHeight="1" x14ac:dyDescent="0.2">
      <c r="E128" s="57"/>
      <c r="F128" s="31" t="s">
        <v>87</v>
      </c>
      <c r="G128" s="32"/>
      <c r="H128" s="32"/>
      <c r="I128" s="32"/>
      <c r="J128" s="32"/>
      <c r="K128" s="32"/>
    </row>
    <row r="129" spans="1:21" ht="18.75" hidden="1" customHeight="1" x14ac:dyDescent="0.2">
      <c r="E129" s="57" t="s">
        <v>175</v>
      </c>
      <c r="F129" s="31" t="s">
        <v>41</v>
      </c>
      <c r="G129" s="32">
        <f>SUM(G36+G113)</f>
        <v>6</v>
      </c>
      <c r="H129" s="32">
        <f>SUM(H36+H113)</f>
        <v>486.1</v>
      </c>
      <c r="I129" s="32">
        <f>SUM(I36+I113)</f>
        <v>127.2</v>
      </c>
      <c r="J129" s="32">
        <f>SUM(J36+J113)</f>
        <v>211.1</v>
      </c>
      <c r="K129" s="32">
        <f>SUM(K36+K113)</f>
        <v>6</v>
      </c>
    </row>
    <row r="130" spans="1:21" ht="17.25" hidden="1" customHeight="1" x14ac:dyDescent="0.2">
      <c r="E130" s="57" t="s">
        <v>156</v>
      </c>
      <c r="F130" s="31" t="s">
        <v>136</v>
      </c>
      <c r="G130" s="32">
        <f>SUM(G56)</f>
        <v>70</v>
      </c>
      <c r="H130" s="32">
        <f>SUM(H56)</f>
        <v>0</v>
      </c>
      <c r="I130" s="32">
        <f t="shared" ref="I130:K130" si="19">SUM(I56)</f>
        <v>87.1</v>
      </c>
      <c r="J130" s="32">
        <f t="shared" si="19"/>
        <v>21.7</v>
      </c>
      <c r="K130" s="32">
        <f t="shared" si="19"/>
        <v>22.2</v>
      </c>
    </row>
    <row r="131" spans="1:21" ht="21" hidden="1" customHeight="1" x14ac:dyDescent="0.2">
      <c r="F131" s="39" t="s">
        <v>88</v>
      </c>
      <c r="G131" s="40">
        <f>SUM(G119:G130)</f>
        <v>2110.6999999999998</v>
      </c>
      <c r="H131" s="40">
        <f>SUM(H119:H130)</f>
        <v>3014.2999999999997</v>
      </c>
      <c r="I131" s="40">
        <f t="shared" ref="I131:K131" si="20">SUM(I119:I130)</f>
        <v>2809.2999999999997</v>
      </c>
      <c r="J131" s="40">
        <f t="shared" si="20"/>
        <v>2801.6</v>
      </c>
      <c r="K131" s="40">
        <f t="shared" si="20"/>
        <v>2610.5</v>
      </c>
    </row>
    <row r="132" spans="1:21" s="35" customFormat="1" ht="25.5" customHeight="1" x14ac:dyDescent="0.25">
      <c r="A132" s="200" t="s">
        <v>159</v>
      </c>
      <c r="B132" s="200"/>
      <c r="C132" s="200"/>
      <c r="D132" s="200"/>
      <c r="E132" s="200"/>
      <c r="F132" s="200"/>
      <c r="G132" s="200"/>
      <c r="H132" s="200"/>
      <c r="I132" s="200"/>
      <c r="J132" s="200"/>
      <c r="K132" s="200"/>
      <c r="L132" s="187"/>
      <c r="M132" s="187"/>
      <c r="N132" s="187"/>
      <c r="O132" s="187"/>
      <c r="P132" s="34"/>
      <c r="Q132" s="34"/>
      <c r="R132" s="34"/>
      <c r="S132" s="34"/>
      <c r="T132" s="34"/>
      <c r="U132" s="34"/>
    </row>
    <row r="133" spans="1:21" x14ac:dyDescent="0.2">
      <c r="J133" s="36"/>
      <c r="K133" s="62" t="s">
        <v>4</v>
      </c>
      <c r="L133" s="188"/>
    </row>
    <row r="134" spans="1:21" ht="51" customHeight="1" x14ac:dyDescent="0.25">
      <c r="A134" s="63" t="s">
        <v>161</v>
      </c>
      <c r="B134" s="210" t="s">
        <v>8</v>
      </c>
      <c r="C134" s="210"/>
      <c r="D134" s="210"/>
      <c r="E134" s="210"/>
      <c r="F134" s="210"/>
      <c r="G134" s="37" t="s">
        <v>183</v>
      </c>
      <c r="H134" s="37" t="s">
        <v>160</v>
      </c>
      <c r="I134" s="17" t="s">
        <v>155</v>
      </c>
      <c r="J134" s="37" t="s">
        <v>11</v>
      </c>
      <c r="K134" s="37" t="s">
        <v>12</v>
      </c>
      <c r="L134" s="187"/>
      <c r="M134" s="187"/>
      <c r="N134" s="187"/>
      <c r="O134" s="187"/>
      <c r="P134" s="33"/>
    </row>
    <row r="135" spans="1:21" ht="22.5" customHeight="1" x14ac:dyDescent="0.25">
      <c r="A135" s="59" t="s">
        <v>89</v>
      </c>
      <c r="B135" s="196" t="s">
        <v>162</v>
      </c>
      <c r="C135" s="196"/>
      <c r="D135" s="196"/>
      <c r="E135" s="196"/>
      <c r="F135" s="196"/>
      <c r="G135" s="53">
        <f>SUM(G136:G145)</f>
        <v>2030.7</v>
      </c>
      <c r="H135" s="53">
        <f t="shared" ref="H135:K135" si="21">SUM(H136:H145)</f>
        <v>3014.2999999999993</v>
      </c>
      <c r="I135" s="53">
        <f t="shared" si="21"/>
        <v>2715.1999999999994</v>
      </c>
      <c r="J135" s="53">
        <f t="shared" si="21"/>
        <v>2776.5</v>
      </c>
      <c r="K135" s="53">
        <f t="shared" si="21"/>
        <v>2587.1</v>
      </c>
      <c r="L135" s="187"/>
      <c r="M135" s="187"/>
      <c r="N135" s="187"/>
      <c r="O135" s="187"/>
      <c r="P135" s="33"/>
    </row>
    <row r="136" spans="1:21" ht="24" customHeight="1" x14ac:dyDescent="0.25">
      <c r="A136" s="58" t="s">
        <v>137</v>
      </c>
      <c r="B136" s="244" t="s">
        <v>90</v>
      </c>
      <c r="C136" s="245"/>
      <c r="D136" s="245"/>
      <c r="E136" s="245"/>
      <c r="F136" s="245"/>
      <c r="G136" s="15">
        <f>G119</f>
        <v>1538.9999999999998</v>
      </c>
      <c r="H136" s="15">
        <f t="shared" ref="H136:J136" si="22">H119</f>
        <v>1488.5999999999997</v>
      </c>
      <c r="I136" s="38">
        <f t="shared" si="22"/>
        <v>1586.6</v>
      </c>
      <c r="J136" s="15">
        <f t="shared" si="22"/>
        <v>1542.4</v>
      </c>
      <c r="K136" s="15">
        <f t="shared" ref="K136" si="23">K119</f>
        <v>1567.4</v>
      </c>
      <c r="L136" s="187"/>
      <c r="M136" s="187"/>
      <c r="N136" s="187"/>
      <c r="O136" s="187"/>
      <c r="P136" s="33"/>
    </row>
    <row r="137" spans="1:21" ht="24" customHeight="1" x14ac:dyDescent="0.25">
      <c r="A137" s="58" t="s">
        <v>145</v>
      </c>
      <c r="B137" s="244" t="s">
        <v>146</v>
      </c>
      <c r="C137" s="247"/>
      <c r="D137" s="247"/>
      <c r="E137" s="247"/>
      <c r="F137" s="247"/>
      <c r="G137" s="15">
        <f>G120</f>
        <v>0</v>
      </c>
      <c r="H137" s="15">
        <f>H120</f>
        <v>0</v>
      </c>
      <c r="I137" s="38">
        <f t="shared" ref="I137:K137" si="24">I120</f>
        <v>0</v>
      </c>
      <c r="J137" s="15">
        <f t="shared" si="24"/>
        <v>0</v>
      </c>
      <c r="K137" s="15">
        <f t="shared" si="24"/>
        <v>0</v>
      </c>
      <c r="L137" s="187"/>
      <c r="M137" s="187"/>
      <c r="N137" s="187"/>
      <c r="O137" s="187"/>
      <c r="P137" s="33"/>
    </row>
    <row r="138" spans="1:21" ht="24.75" customHeight="1" x14ac:dyDescent="0.25">
      <c r="A138" s="58" t="s">
        <v>138</v>
      </c>
      <c r="B138" s="248" t="s">
        <v>147</v>
      </c>
      <c r="C138" s="249"/>
      <c r="D138" s="249"/>
      <c r="E138" s="249"/>
      <c r="F138" s="249"/>
      <c r="G138" s="15">
        <f>G127</f>
        <v>69.5</v>
      </c>
      <c r="H138" s="15">
        <f t="shared" ref="H138:K138" si="25">H127</f>
        <v>74.5</v>
      </c>
      <c r="I138" s="38">
        <f t="shared" si="25"/>
        <v>68.3</v>
      </c>
      <c r="J138" s="15">
        <f t="shared" si="25"/>
        <v>68.900000000000006</v>
      </c>
      <c r="K138" s="15">
        <f t="shared" si="25"/>
        <v>72.3</v>
      </c>
      <c r="L138" s="187"/>
      <c r="M138" s="187"/>
      <c r="N138" s="187"/>
      <c r="O138" s="187"/>
      <c r="P138" s="33"/>
    </row>
    <row r="139" spans="1:21" ht="24.75" customHeight="1" x14ac:dyDescent="0.25">
      <c r="A139" s="58" t="s">
        <v>141</v>
      </c>
      <c r="B139" s="244" t="s">
        <v>148</v>
      </c>
      <c r="C139" s="247"/>
      <c r="D139" s="247"/>
      <c r="E139" s="247"/>
      <c r="F139" s="247"/>
      <c r="G139" s="15">
        <f>G122</f>
        <v>390.1</v>
      </c>
      <c r="H139" s="15">
        <f>H122</f>
        <v>867.4</v>
      </c>
      <c r="I139" s="38">
        <f t="shared" ref="I139:K139" si="26">I122</f>
        <v>867.4</v>
      </c>
      <c r="J139" s="15">
        <f t="shared" si="26"/>
        <v>876</v>
      </c>
      <c r="K139" s="15">
        <f t="shared" si="26"/>
        <v>881</v>
      </c>
      <c r="L139" s="187"/>
      <c r="M139" s="187"/>
      <c r="N139" s="187"/>
      <c r="O139" s="187"/>
      <c r="P139" s="33"/>
    </row>
    <row r="140" spans="1:21" ht="21.75" customHeight="1" x14ac:dyDescent="0.25">
      <c r="A140" s="58" t="s">
        <v>144</v>
      </c>
      <c r="B140" s="248" t="s">
        <v>150</v>
      </c>
      <c r="C140" s="249"/>
      <c r="D140" s="249"/>
      <c r="E140" s="249"/>
      <c r="F140" s="249"/>
      <c r="G140" s="15">
        <f>G123</f>
        <v>1</v>
      </c>
      <c r="H140" s="15">
        <f t="shared" ref="H140:K140" si="27">H123</f>
        <v>43</v>
      </c>
      <c r="I140" s="38">
        <f t="shared" si="27"/>
        <v>11.700000000000001</v>
      </c>
      <c r="J140" s="15">
        <f t="shared" si="27"/>
        <v>18.599999999999998</v>
      </c>
      <c r="K140" s="15">
        <f t="shared" si="27"/>
        <v>0.4</v>
      </c>
      <c r="L140" s="187"/>
      <c r="M140" s="187"/>
      <c r="N140" s="187"/>
      <c r="O140" s="187"/>
      <c r="P140" s="33"/>
    </row>
    <row r="141" spans="1:21" ht="21.75" customHeight="1" x14ac:dyDescent="0.25">
      <c r="A141" s="58" t="s">
        <v>149</v>
      </c>
      <c r="B141" s="244" t="s">
        <v>152</v>
      </c>
      <c r="C141" s="247"/>
      <c r="D141" s="247"/>
      <c r="E141" s="247"/>
      <c r="F141" s="247"/>
      <c r="G141" s="15"/>
      <c r="H141" s="15"/>
      <c r="I141" s="38"/>
      <c r="J141" s="15"/>
      <c r="K141" s="15"/>
      <c r="L141" s="187"/>
      <c r="M141" s="187"/>
      <c r="N141" s="187"/>
      <c r="O141" s="187"/>
      <c r="P141" s="33"/>
    </row>
    <row r="142" spans="1:21" ht="27" customHeight="1" x14ac:dyDescent="0.25">
      <c r="A142" s="58" t="s">
        <v>139</v>
      </c>
      <c r="B142" s="248" t="s">
        <v>163</v>
      </c>
      <c r="C142" s="247"/>
      <c r="D142" s="247"/>
      <c r="E142" s="247"/>
      <c r="F142" s="247"/>
      <c r="G142" s="15"/>
      <c r="H142" s="15"/>
      <c r="I142" s="38"/>
      <c r="J142" s="15"/>
      <c r="K142" s="15"/>
      <c r="L142" s="187"/>
      <c r="M142" s="187"/>
      <c r="N142" s="187"/>
      <c r="O142" s="187"/>
      <c r="P142" s="33"/>
    </row>
    <row r="143" spans="1:21" ht="22.5" customHeight="1" x14ac:dyDescent="0.25">
      <c r="A143" s="58" t="s">
        <v>151</v>
      </c>
      <c r="B143" s="244" t="s">
        <v>164</v>
      </c>
      <c r="C143" s="247"/>
      <c r="D143" s="247"/>
      <c r="E143" s="247"/>
      <c r="F143" s="247"/>
      <c r="G143" s="15">
        <f>G129</f>
        <v>6</v>
      </c>
      <c r="H143" s="15">
        <f t="shared" ref="H143:K143" si="28">H129</f>
        <v>486.1</v>
      </c>
      <c r="I143" s="38">
        <f t="shared" si="28"/>
        <v>127.2</v>
      </c>
      <c r="J143" s="15">
        <f t="shared" si="28"/>
        <v>211.1</v>
      </c>
      <c r="K143" s="15">
        <f t="shared" si="28"/>
        <v>6</v>
      </c>
      <c r="L143" s="187"/>
      <c r="M143" s="187"/>
      <c r="N143" s="187"/>
      <c r="O143" s="187"/>
      <c r="P143" s="33"/>
    </row>
    <row r="144" spans="1:21" ht="18.75" customHeight="1" x14ac:dyDescent="0.25">
      <c r="A144" s="58" t="s">
        <v>140</v>
      </c>
      <c r="B144" s="244" t="s">
        <v>153</v>
      </c>
      <c r="C144" s="247"/>
      <c r="D144" s="247"/>
      <c r="E144" s="247"/>
      <c r="F144" s="247"/>
      <c r="G144" s="15">
        <f>G125</f>
        <v>8.6999999999999993</v>
      </c>
      <c r="H144" s="15">
        <f t="shared" ref="H144:K144" si="29">H125</f>
        <v>9</v>
      </c>
      <c r="I144" s="38">
        <f t="shared" si="29"/>
        <v>8.3000000000000007</v>
      </c>
      <c r="J144" s="15">
        <f t="shared" si="29"/>
        <v>9.5</v>
      </c>
      <c r="K144" s="15">
        <f t="shared" si="29"/>
        <v>10</v>
      </c>
      <c r="L144" s="187"/>
      <c r="M144" s="187"/>
      <c r="N144" s="187"/>
      <c r="O144" s="187"/>
      <c r="P144" s="33"/>
    </row>
    <row r="145" spans="1:16" ht="33" customHeight="1" x14ac:dyDescent="0.25">
      <c r="A145" s="58" t="s">
        <v>91</v>
      </c>
      <c r="B145" s="248" t="s">
        <v>165</v>
      </c>
      <c r="C145" s="250"/>
      <c r="D145" s="250"/>
      <c r="E145" s="250"/>
      <c r="F145" s="250"/>
      <c r="G145" s="15">
        <f>G121</f>
        <v>16.399999999999999</v>
      </c>
      <c r="H145" s="15">
        <f t="shared" ref="H145:K145" si="30">H121</f>
        <v>45.7</v>
      </c>
      <c r="I145" s="38">
        <f t="shared" si="30"/>
        <v>45.7</v>
      </c>
      <c r="J145" s="15">
        <f t="shared" si="30"/>
        <v>50</v>
      </c>
      <c r="K145" s="15">
        <f t="shared" si="30"/>
        <v>50</v>
      </c>
      <c r="L145" s="187"/>
      <c r="M145" s="187"/>
      <c r="N145" s="187"/>
      <c r="O145" s="187"/>
      <c r="P145" s="33"/>
    </row>
    <row r="146" spans="1:16" ht="20.25" customHeight="1" x14ac:dyDescent="0.25">
      <c r="A146" s="59" t="s">
        <v>92</v>
      </c>
      <c r="B146" s="196" t="s">
        <v>166</v>
      </c>
      <c r="C146" s="196"/>
      <c r="D146" s="196"/>
      <c r="E146" s="196"/>
      <c r="F146" s="196"/>
      <c r="G146" s="53">
        <f>SUM(G147:G149)</f>
        <v>80</v>
      </c>
      <c r="H146" s="53"/>
      <c r="I146" s="53">
        <f>SUM(I147:I149)</f>
        <v>94.1</v>
      </c>
      <c r="J146" s="53">
        <f>SUM(J147:J149)</f>
        <v>25.099999999999998</v>
      </c>
      <c r="K146" s="53">
        <f>SUM(K147:K149)</f>
        <v>23.4</v>
      </c>
      <c r="L146" s="187"/>
      <c r="M146" s="187"/>
      <c r="N146" s="187"/>
      <c r="O146" s="187"/>
      <c r="P146" s="33"/>
    </row>
    <row r="147" spans="1:16" ht="25.5" customHeight="1" x14ac:dyDescent="0.2">
      <c r="A147" s="58" t="s">
        <v>142</v>
      </c>
      <c r="B147" s="241" t="s">
        <v>184</v>
      </c>
      <c r="C147" s="242"/>
      <c r="D147" s="242"/>
      <c r="E147" s="242"/>
      <c r="F147" s="243"/>
      <c r="G147" s="15">
        <f>G124</f>
        <v>10</v>
      </c>
      <c r="H147" s="15">
        <f t="shared" ref="H147:J147" si="31">H124</f>
        <v>0</v>
      </c>
      <c r="I147" s="38">
        <f t="shared" si="31"/>
        <v>7</v>
      </c>
      <c r="J147" s="15">
        <f t="shared" si="31"/>
        <v>3.4</v>
      </c>
      <c r="K147" s="15">
        <f t="shared" ref="K147" si="32">K124</f>
        <v>1.2</v>
      </c>
    </row>
    <row r="148" spans="1:16" ht="23.25" customHeight="1" x14ac:dyDescent="0.2">
      <c r="A148" s="55" t="s">
        <v>143</v>
      </c>
      <c r="B148" s="246" t="s">
        <v>154</v>
      </c>
      <c r="C148" s="246"/>
      <c r="D148" s="246"/>
      <c r="E148" s="246"/>
      <c r="F148" s="246"/>
      <c r="G148" s="15">
        <f>G130</f>
        <v>70</v>
      </c>
      <c r="H148" s="15">
        <f t="shared" ref="H148:K148" si="33">H130</f>
        <v>0</v>
      </c>
      <c r="I148" s="38">
        <f t="shared" si="33"/>
        <v>87.1</v>
      </c>
      <c r="J148" s="15">
        <f t="shared" si="33"/>
        <v>21.7</v>
      </c>
      <c r="K148" s="15">
        <f t="shared" si="33"/>
        <v>22.2</v>
      </c>
    </row>
    <row r="149" spans="1:16" ht="24" customHeight="1" x14ac:dyDescent="0.2">
      <c r="A149" s="55" t="s">
        <v>167</v>
      </c>
      <c r="B149" s="241" t="s">
        <v>181</v>
      </c>
      <c r="C149" s="242"/>
      <c r="D149" s="242"/>
      <c r="E149" s="242"/>
      <c r="F149" s="243"/>
      <c r="G149" s="15">
        <f>G126</f>
        <v>0</v>
      </c>
      <c r="H149" s="15">
        <f>H126</f>
        <v>0</v>
      </c>
      <c r="I149" s="38">
        <f t="shared" ref="I149:K149" si="34">I126</f>
        <v>0</v>
      </c>
      <c r="J149" s="15">
        <f t="shared" si="34"/>
        <v>0</v>
      </c>
      <c r="K149" s="15">
        <f t="shared" si="34"/>
        <v>0</v>
      </c>
    </row>
    <row r="150" spans="1:16" ht="26.25" customHeight="1" x14ac:dyDescent="0.25">
      <c r="A150" s="409" t="s">
        <v>206</v>
      </c>
      <c r="B150" s="409"/>
      <c r="C150" s="409"/>
      <c r="D150" s="409"/>
      <c r="E150" s="409"/>
      <c r="F150" s="409"/>
      <c r="G150" s="54">
        <f>SUM(G135+G146)</f>
        <v>2110.6999999999998</v>
      </c>
      <c r="H150" s="54">
        <f>SUM(H135+H146)</f>
        <v>3014.2999999999993</v>
      </c>
      <c r="I150" s="54">
        <f>SUM(I135+I146)</f>
        <v>2809.2999999999993</v>
      </c>
      <c r="J150" s="54">
        <f>SUM(J135+J146)</f>
        <v>2801.6</v>
      </c>
      <c r="K150" s="54">
        <f>SUM(K135+K146)</f>
        <v>2610.5</v>
      </c>
      <c r="L150" s="187"/>
      <c r="M150" s="187"/>
      <c r="N150" s="187"/>
      <c r="O150" s="187"/>
      <c r="P150" s="33"/>
    </row>
    <row r="151" spans="1:16" ht="15.75" x14ac:dyDescent="0.25">
      <c r="J151" s="36"/>
      <c r="K151" s="36"/>
      <c r="L151" s="187"/>
      <c r="M151" s="187"/>
      <c r="N151" s="187"/>
      <c r="O151" s="187"/>
      <c r="P151" s="33"/>
    </row>
    <row r="152" spans="1:16" ht="15.75" x14ac:dyDescent="0.25">
      <c r="G152" s="190"/>
      <c r="H152" s="190"/>
      <c r="I152" s="190"/>
      <c r="J152" s="190"/>
      <c r="K152" s="190"/>
      <c r="L152" s="187"/>
      <c r="M152" s="187"/>
      <c r="N152" s="187"/>
      <c r="O152" s="187"/>
      <c r="P152" s="33"/>
    </row>
    <row r="153" spans="1:16" ht="15.75" x14ac:dyDescent="0.25">
      <c r="I153" s="67"/>
      <c r="L153" s="187"/>
      <c r="M153" s="187"/>
      <c r="N153" s="187"/>
      <c r="O153" s="187"/>
      <c r="P153" s="33"/>
    </row>
    <row r="154" spans="1:16" ht="15.75" x14ac:dyDescent="0.25">
      <c r="I154" s="67"/>
      <c r="L154" s="187"/>
      <c r="M154" s="187"/>
      <c r="N154" s="187"/>
      <c r="O154" s="187"/>
      <c r="P154" s="33"/>
    </row>
    <row r="155" spans="1:16" ht="15.75" x14ac:dyDescent="0.25">
      <c r="L155" s="187"/>
      <c r="M155" s="187"/>
      <c r="N155" s="187"/>
      <c r="O155" s="187"/>
      <c r="P155" s="33"/>
    </row>
  </sheetData>
  <mergeCells count="248">
    <mergeCell ref="A19:O19"/>
    <mergeCell ref="A18:O18"/>
    <mergeCell ref="L117:O117"/>
    <mergeCell ref="O34:O35"/>
    <mergeCell ref="C24:C25"/>
    <mergeCell ref="D24:D25"/>
    <mergeCell ref="E24:E25"/>
    <mergeCell ref="L25:O25"/>
    <mergeCell ref="L23:O23"/>
    <mergeCell ref="A117:F117"/>
    <mergeCell ref="L46:O46"/>
    <mergeCell ref="E64:E68"/>
    <mergeCell ref="C100:C108"/>
    <mergeCell ref="D100:D108"/>
    <mergeCell ref="E100:E108"/>
    <mergeCell ref="L68:O68"/>
    <mergeCell ref="L82:O82"/>
    <mergeCell ref="F78:F81"/>
    <mergeCell ref="G78:G81"/>
    <mergeCell ref="I78:I81"/>
    <mergeCell ref="J78:J81"/>
    <mergeCell ref="K78:K81"/>
    <mergeCell ref="C39:O39"/>
    <mergeCell ref="M49:M50"/>
    <mergeCell ref="N49:N50"/>
    <mergeCell ref="A109:A110"/>
    <mergeCell ref="A150:F150"/>
    <mergeCell ref="L2:M2"/>
    <mergeCell ref="L7:O7"/>
    <mergeCell ref="L8:O8"/>
    <mergeCell ref="L9:O9"/>
    <mergeCell ref="L10:O10"/>
    <mergeCell ref="L64:L67"/>
    <mergeCell ref="M64:M67"/>
    <mergeCell ref="N64:N67"/>
    <mergeCell ref="O64:O67"/>
    <mergeCell ref="L62:O62"/>
    <mergeCell ref="C63:O63"/>
    <mergeCell ref="C62:F62"/>
    <mergeCell ref="B47:O47"/>
    <mergeCell ref="C48:O48"/>
    <mergeCell ref="M34:M35"/>
    <mergeCell ref="N34:N35"/>
    <mergeCell ref="L72:L73"/>
    <mergeCell ref="M72:M73"/>
    <mergeCell ref="N72:N73"/>
    <mergeCell ref="O49:O50"/>
    <mergeCell ref="O72:O73"/>
    <mergeCell ref="D78:D82"/>
    <mergeCell ref="E78:E82"/>
    <mergeCell ref="A111:A114"/>
    <mergeCell ref="B111:B114"/>
    <mergeCell ref="C111:C114"/>
    <mergeCell ref="D111:D114"/>
    <mergeCell ref="E111:E114"/>
    <mergeCell ref="L111:L113"/>
    <mergeCell ref="M111:M113"/>
    <mergeCell ref="C87:F87"/>
    <mergeCell ref="L87:O87"/>
    <mergeCell ref="A83:A86"/>
    <mergeCell ref="B83:B86"/>
    <mergeCell ref="C83:C86"/>
    <mergeCell ref="D83:D86"/>
    <mergeCell ref="E83:E86"/>
    <mergeCell ref="L86:O86"/>
    <mergeCell ref="C88:O88"/>
    <mergeCell ref="A89:A90"/>
    <mergeCell ref="B89:B90"/>
    <mergeCell ref="C89:C90"/>
    <mergeCell ref="D89:D90"/>
    <mergeCell ref="E89:E90"/>
    <mergeCell ref="K96:K98"/>
    <mergeCell ref="A95:A99"/>
    <mergeCell ref="B95:B99"/>
    <mergeCell ref="C95:C99"/>
    <mergeCell ref="D95:D99"/>
    <mergeCell ref="E95:E99"/>
    <mergeCell ref="L99:O99"/>
    <mergeCell ref="A54:A57"/>
    <mergeCell ref="B54:B57"/>
    <mergeCell ref="C54:C57"/>
    <mergeCell ref="D54:D57"/>
    <mergeCell ref="E54:E57"/>
    <mergeCell ref="A75:A77"/>
    <mergeCell ref="B75:B77"/>
    <mergeCell ref="C75:C77"/>
    <mergeCell ref="E75:E77"/>
    <mergeCell ref="D75:D77"/>
    <mergeCell ref="K69:K72"/>
    <mergeCell ref="L74:O74"/>
    <mergeCell ref="A64:A68"/>
    <mergeCell ref="B64:B68"/>
    <mergeCell ref="C64:C68"/>
    <mergeCell ref="D64:D68"/>
    <mergeCell ref="A60:A61"/>
    <mergeCell ref="B60:B61"/>
    <mergeCell ref="C60:C61"/>
    <mergeCell ref="D60:D61"/>
    <mergeCell ref="E60:E61"/>
    <mergeCell ref="L61:O61"/>
    <mergeCell ref="A69:A74"/>
    <mergeCell ref="B69:B74"/>
    <mergeCell ref="C69:C74"/>
    <mergeCell ref="D69:D74"/>
    <mergeCell ref="E69:E74"/>
    <mergeCell ref="A52:A53"/>
    <mergeCell ref="B52:B53"/>
    <mergeCell ref="C52:C53"/>
    <mergeCell ref="D52:D53"/>
    <mergeCell ref="E52:E53"/>
    <mergeCell ref="A40:A44"/>
    <mergeCell ref="B40:B44"/>
    <mergeCell ref="C40:C44"/>
    <mergeCell ref="D40:D44"/>
    <mergeCell ref="E40:E44"/>
    <mergeCell ref="A49:A51"/>
    <mergeCell ref="B49:B51"/>
    <mergeCell ref="C49:C51"/>
    <mergeCell ref="D49:D51"/>
    <mergeCell ref="E49:E51"/>
    <mergeCell ref="B46:F46"/>
    <mergeCell ref="C45:F45"/>
    <mergeCell ref="A34:A37"/>
    <mergeCell ref="B34:B37"/>
    <mergeCell ref="C34:C37"/>
    <mergeCell ref="D34:D37"/>
    <mergeCell ref="E34:E37"/>
    <mergeCell ref="L34:L35"/>
    <mergeCell ref="A32:A33"/>
    <mergeCell ref="B32:B33"/>
    <mergeCell ref="C32:C33"/>
    <mergeCell ref="D32:D33"/>
    <mergeCell ref="E32:E33"/>
    <mergeCell ref="A22:A23"/>
    <mergeCell ref="B22:B23"/>
    <mergeCell ref="C22:C23"/>
    <mergeCell ref="D22:D23"/>
    <mergeCell ref="E22:E23"/>
    <mergeCell ref="A24:A25"/>
    <mergeCell ref="B24:B25"/>
    <mergeCell ref="A29:A31"/>
    <mergeCell ref="B29:B31"/>
    <mergeCell ref="C29:C31"/>
    <mergeCell ref="D29:D31"/>
    <mergeCell ref="E29:E31"/>
    <mergeCell ref="A26:A28"/>
    <mergeCell ref="B26:B28"/>
    <mergeCell ref="C26:C28"/>
    <mergeCell ref="D26:D28"/>
    <mergeCell ref="E26:E28"/>
    <mergeCell ref="A12:O12"/>
    <mergeCell ref="A13:O13"/>
    <mergeCell ref="A15:A17"/>
    <mergeCell ref="B15:B17"/>
    <mergeCell ref="C15:C17"/>
    <mergeCell ref="D15:D17"/>
    <mergeCell ref="E15:E17"/>
    <mergeCell ref="F15:F17"/>
    <mergeCell ref="H15:H17"/>
    <mergeCell ref="N14:O14"/>
    <mergeCell ref="H29:H30"/>
    <mergeCell ref="H69:H72"/>
    <mergeCell ref="H78:H81"/>
    <mergeCell ref="G15:G17"/>
    <mergeCell ref="I15:I17"/>
    <mergeCell ref="J15:J17"/>
    <mergeCell ref="K15:K17"/>
    <mergeCell ref="L15:O15"/>
    <mergeCell ref="L16:L17"/>
    <mergeCell ref="M16:O16"/>
    <mergeCell ref="B20:O20"/>
    <mergeCell ref="C21:O21"/>
    <mergeCell ref="L31:O31"/>
    <mergeCell ref="L28:O28"/>
    <mergeCell ref="K29:K30"/>
    <mergeCell ref="J29:J30"/>
    <mergeCell ref="I29:I30"/>
    <mergeCell ref="G29:G30"/>
    <mergeCell ref="F29:F30"/>
    <mergeCell ref="C38:F38"/>
    <mergeCell ref="L77:O77"/>
    <mergeCell ref="L38:O38"/>
    <mergeCell ref="L33:O33"/>
    <mergeCell ref="N54:N56"/>
    <mergeCell ref="L44:O44"/>
    <mergeCell ref="L45:O45"/>
    <mergeCell ref="L51:O51"/>
    <mergeCell ref="L53:O53"/>
    <mergeCell ref="B93:O93"/>
    <mergeCell ref="C94:O94"/>
    <mergeCell ref="B100:B108"/>
    <mergeCell ref="C58:F58"/>
    <mergeCell ref="L58:O58"/>
    <mergeCell ref="C59:O59"/>
    <mergeCell ref="F69:F72"/>
    <mergeCell ref="G69:G72"/>
    <mergeCell ref="I69:I72"/>
    <mergeCell ref="J69:J72"/>
    <mergeCell ref="F96:F98"/>
    <mergeCell ref="G96:G98"/>
    <mergeCell ref="I96:I98"/>
    <mergeCell ref="J96:J98"/>
    <mergeCell ref="F101:F107"/>
    <mergeCell ref="G101:G107"/>
    <mergeCell ref="O54:O56"/>
    <mergeCell ref="L49:L50"/>
    <mergeCell ref="L54:L56"/>
    <mergeCell ref="M54:M56"/>
    <mergeCell ref="E109:E110"/>
    <mergeCell ref="H101:H107"/>
    <mergeCell ref="B147:F147"/>
    <mergeCell ref="B149:F149"/>
    <mergeCell ref="B136:F136"/>
    <mergeCell ref="B148:F148"/>
    <mergeCell ref="B137:F137"/>
    <mergeCell ref="B138:F138"/>
    <mergeCell ref="B139:F139"/>
    <mergeCell ref="B140:F140"/>
    <mergeCell ref="B141:F141"/>
    <mergeCell ref="B142:F142"/>
    <mergeCell ref="B143:F143"/>
    <mergeCell ref="B144:F144"/>
    <mergeCell ref="B145:F145"/>
    <mergeCell ref="B146:F146"/>
    <mergeCell ref="L5:O5"/>
    <mergeCell ref="P56:Q56"/>
    <mergeCell ref="B135:F135"/>
    <mergeCell ref="L108:O108"/>
    <mergeCell ref="A132:K132"/>
    <mergeCell ref="C91:F91"/>
    <mergeCell ref="B92:F92"/>
    <mergeCell ref="L92:O92"/>
    <mergeCell ref="B134:F134"/>
    <mergeCell ref="I101:I107"/>
    <mergeCell ref="J101:J107"/>
    <mergeCell ref="C115:F115"/>
    <mergeCell ref="L115:O115"/>
    <mergeCell ref="B116:F116"/>
    <mergeCell ref="L116:O116"/>
    <mergeCell ref="N111:N113"/>
    <mergeCell ref="O111:O113"/>
    <mergeCell ref="L114:O114"/>
    <mergeCell ref="A100:A108"/>
    <mergeCell ref="L110:O110"/>
    <mergeCell ref="K101:K107"/>
    <mergeCell ref="B109:B110"/>
    <mergeCell ref="C109:C110"/>
    <mergeCell ref="D109:D110"/>
  </mergeCells>
  <pageMargins left="3.937007874015748E-2" right="3.937007874015748E-2" top="0.55118110236220474" bottom="0.55118110236220474" header="0.31496062992125984" footer="0.31496062992125984"/>
  <pageSetup paperSize="9" scale="81" firstPageNumber="144" fitToHeight="0" orientation="landscape" useFirstPageNumber="1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7"/>
  <sheetViews>
    <sheetView zoomScaleNormal="100" workbookViewId="0">
      <selection activeCell="H19" sqref="H19"/>
    </sheetView>
  </sheetViews>
  <sheetFormatPr defaultColWidth="11.5703125" defaultRowHeight="12.75" x14ac:dyDescent="0.2"/>
  <cols>
    <col min="1" max="1" width="31.42578125" customWidth="1"/>
    <col min="2" max="2" width="55" customWidth="1"/>
    <col min="3" max="3" width="24.42578125" customWidth="1"/>
  </cols>
  <sheetData>
    <row r="2" spans="1:8" s="42" customFormat="1" ht="15.75" x14ac:dyDescent="0.25">
      <c r="A2" s="467" t="s">
        <v>101</v>
      </c>
      <c r="B2" s="467"/>
      <c r="C2" s="467"/>
      <c r="D2" s="41"/>
    </row>
    <row r="3" spans="1:8" s="42" customFormat="1" ht="15.75" x14ac:dyDescent="0.25">
      <c r="A3" s="131" t="s">
        <v>102</v>
      </c>
      <c r="B3" s="468" t="s">
        <v>8</v>
      </c>
      <c r="C3" s="469"/>
      <c r="H3" s="41"/>
    </row>
    <row r="4" spans="1:8" s="42" customFormat="1" ht="15.75" x14ac:dyDescent="0.25">
      <c r="A4" s="69" t="s">
        <v>30</v>
      </c>
      <c r="B4" s="465" t="s">
        <v>103</v>
      </c>
      <c r="C4" s="466"/>
      <c r="H4" s="41"/>
    </row>
    <row r="5" spans="1:8" s="42" customFormat="1" ht="15.75" x14ac:dyDescent="0.25">
      <c r="A5" s="69" t="s">
        <v>33</v>
      </c>
      <c r="B5" s="465" t="s">
        <v>104</v>
      </c>
      <c r="C5" s="466"/>
      <c r="H5" s="41"/>
    </row>
    <row r="6" spans="1:8" s="42" customFormat="1" ht="15.75" x14ac:dyDescent="0.25">
      <c r="A6" s="69" t="s">
        <v>34</v>
      </c>
      <c r="B6" s="465" t="s">
        <v>105</v>
      </c>
      <c r="C6" s="466"/>
      <c r="H6" s="41"/>
    </row>
    <row r="7" spans="1:8" s="42" customFormat="1" ht="15.75" x14ac:dyDescent="0.25">
      <c r="A7" s="69" t="s">
        <v>38</v>
      </c>
      <c r="B7" s="465" t="s">
        <v>106</v>
      </c>
      <c r="C7" s="466"/>
      <c r="H7" s="41"/>
    </row>
    <row r="8" spans="1:8" s="42" customFormat="1" ht="15.75" x14ac:dyDescent="0.25">
      <c r="A8" s="69" t="s">
        <v>107</v>
      </c>
      <c r="B8" s="465" t="s">
        <v>108</v>
      </c>
      <c r="C8" s="466"/>
      <c r="H8" s="41"/>
    </row>
    <row r="9" spans="1:8" s="42" customFormat="1" ht="15.75" x14ac:dyDescent="0.25">
      <c r="A9" s="69" t="s">
        <v>68</v>
      </c>
      <c r="B9" s="70" t="s">
        <v>109</v>
      </c>
      <c r="C9" s="71"/>
      <c r="H9" s="41"/>
    </row>
    <row r="10" spans="1:8" s="42" customFormat="1" ht="15.75" x14ac:dyDescent="0.25">
      <c r="A10" s="69" t="s">
        <v>110</v>
      </c>
      <c r="B10" s="465" t="s">
        <v>111</v>
      </c>
      <c r="C10" s="466"/>
    </row>
    <row r="11" spans="1:8" s="42" customFormat="1" ht="15.75" x14ac:dyDescent="0.25">
      <c r="A11" s="68">
        <v>145378272</v>
      </c>
      <c r="B11" s="465" t="s">
        <v>112</v>
      </c>
      <c r="C11" s="466"/>
      <c r="H11" s="41"/>
    </row>
    <row r="12" spans="1:8" s="42" customFormat="1" ht="15.75" x14ac:dyDescent="0.25">
      <c r="A12" s="68">
        <v>145370763</v>
      </c>
      <c r="B12" s="465" t="s">
        <v>113</v>
      </c>
      <c r="C12" s="466"/>
    </row>
    <row r="13" spans="1:8" s="42" customFormat="1" ht="15.75" x14ac:dyDescent="0.25">
      <c r="A13" s="68">
        <v>145371299</v>
      </c>
      <c r="B13" s="465" t="s">
        <v>114</v>
      </c>
      <c r="C13" s="466"/>
      <c r="H13" s="41"/>
    </row>
    <row r="14" spans="1:8" s="42" customFormat="1" ht="15.75" x14ac:dyDescent="0.25">
      <c r="A14" s="68">
        <v>145370959</v>
      </c>
      <c r="B14" s="465" t="s">
        <v>115</v>
      </c>
      <c r="C14" s="466"/>
    </row>
    <row r="15" spans="1:8" s="42" customFormat="1" ht="15.75" x14ac:dyDescent="0.25">
      <c r="A15" s="68">
        <v>191847935</v>
      </c>
      <c r="B15" s="465" t="s">
        <v>116</v>
      </c>
      <c r="C15" s="466"/>
      <c r="H15" s="41"/>
    </row>
    <row r="16" spans="1:8" s="42" customFormat="1" ht="15.75" x14ac:dyDescent="0.25">
      <c r="H16" s="41"/>
    </row>
    <row r="17" spans="1:3" ht="17.25" customHeight="1" x14ac:dyDescent="0.2">
      <c r="A17" s="470" t="s">
        <v>213</v>
      </c>
      <c r="B17" s="470"/>
      <c r="C17" s="470"/>
    </row>
    <row r="18" spans="1:3" s="42" customFormat="1" ht="15.75" customHeight="1" x14ac:dyDescent="0.25">
      <c r="A18"/>
      <c r="B18" s="43"/>
      <c r="C18"/>
    </row>
    <row r="19" spans="1:3" s="42" customFormat="1" ht="15.75" customHeight="1" x14ac:dyDescent="0.25">
      <c r="A19"/>
      <c r="B19"/>
      <c r="C19"/>
    </row>
    <row r="20" spans="1:3" s="42" customFormat="1" ht="15.75" customHeight="1" x14ac:dyDescent="0.25">
      <c r="A20"/>
      <c r="B20"/>
      <c r="C20"/>
    </row>
    <row r="21" spans="1:3" s="42" customFormat="1" ht="15.75" customHeight="1" x14ac:dyDescent="0.25">
      <c r="A21"/>
      <c r="B21"/>
      <c r="C21"/>
    </row>
    <row r="22" spans="1:3" s="42" customFormat="1" ht="15.75" customHeight="1" x14ac:dyDescent="0.25">
      <c r="A22"/>
      <c r="B22" s="44"/>
      <c r="C22"/>
    </row>
    <row r="23" spans="1:3" s="42" customFormat="1" ht="15.75" customHeight="1" x14ac:dyDescent="0.25">
      <c r="A23"/>
      <c r="B23" s="44"/>
      <c r="C23"/>
    </row>
    <row r="24" spans="1:3" s="42" customFormat="1" ht="15.75" customHeight="1" x14ac:dyDescent="0.25">
      <c r="A24"/>
      <c r="B24" s="44"/>
      <c r="C24"/>
    </row>
    <row r="25" spans="1:3" s="42" customFormat="1" ht="15.75" customHeight="1" x14ac:dyDescent="0.25">
      <c r="A25"/>
      <c r="B25" s="44"/>
      <c r="C25"/>
    </row>
    <row r="26" spans="1:3" x14ac:dyDescent="0.2">
      <c r="B26" s="44"/>
    </row>
    <row r="27" spans="1:3" x14ac:dyDescent="0.2">
      <c r="B27" s="44"/>
    </row>
  </sheetData>
  <sheetProtection selectLockedCells="1" selectUnlockedCells="1"/>
  <mergeCells count="14">
    <mergeCell ref="B14:C14"/>
    <mergeCell ref="B15:C15"/>
    <mergeCell ref="A17:C17"/>
    <mergeCell ref="B7:C7"/>
    <mergeCell ref="B8:C8"/>
    <mergeCell ref="B10:C10"/>
    <mergeCell ref="B11:C11"/>
    <mergeCell ref="B12:C12"/>
    <mergeCell ref="B13:C13"/>
    <mergeCell ref="B6:C6"/>
    <mergeCell ref="A2:C2"/>
    <mergeCell ref="B3:C3"/>
    <mergeCell ref="B4:C4"/>
    <mergeCell ref="B5:C5"/>
  </mergeCells>
  <pageMargins left="1.1811023622047245" right="0.39370078740157483" top="0.78740157480314965" bottom="0.78740157480314965" header="0.31496062992125984" footer="0.31496062992125984"/>
  <pageSetup paperSize="9" firstPageNumber="153" fitToHeight="0" orientation="landscape" useFirstPageNumber="1" r:id="rId1"/>
  <headerFooter scaleWithDoc="0">
    <oddHeader>&amp;C&amp;"Times New Roman,Paprastas"&amp;12&amp;P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09_programa</vt:lpstr>
      <vt:lpstr>vykdytojų_kodai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Rasa Macienė</dc:creator>
  <cp:lastModifiedBy>Rasa Macienė</cp:lastModifiedBy>
  <cp:lastPrinted>2019-11-25T08:38:53Z</cp:lastPrinted>
  <dcterms:created xsi:type="dcterms:W3CDTF">2018-11-05T07:29:05Z</dcterms:created>
  <dcterms:modified xsi:type="dcterms:W3CDTF">2020-01-06T11:52:30Z</dcterms:modified>
</cp:coreProperties>
</file>