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Paulius.Stockus\Documents\0---CIVILINĖ SAUGA IR KITA\2026-01-27 ESVP RENGIMAS\2026-02-20 laiškas ESVP rengimo grupei\2026-02-26 Darbo grupės protokolas Nr. VAK-44\Rizikos analizė\"/>
    </mc:Choice>
  </mc:AlternateContent>
  <xr:revisionPtr revIDLastSave="0" documentId="13_ncr:1_{68E2BB39-ECBE-4979-A737-D488FBF823B1}" xr6:coauthVersionLast="47" xr6:coauthVersionMax="47" xr10:uidLastSave="{00000000-0000-0000-0000-000000000000}"/>
  <bookViews>
    <workbookView xWindow="28680" yWindow="-120" windowWidth="29040" windowHeight="15720" tabRatio="408" xr2:uid="{00000000-000D-0000-FFFF-FFFF00000000}"/>
  </bookViews>
  <sheets>
    <sheet name="Analizės suvestinė" sheetId="3" r:id="rId1"/>
    <sheet name="Rizikos vertinimas" sheetId="1" r:id="rId2"/>
    <sheet name="lentelė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8" i="1" l="1" a="1"/>
  <c r="O18" i="1" s="1"/>
  <c r="P18" i="1" s="1" a="1"/>
  <c r="P18" i="1" s="1"/>
  <c r="Z5" i="1" a="1"/>
  <c r="Z5" i="1" s="1"/>
  <c r="AA5" i="1" s="1" a="1"/>
  <c r="AA5" i="1" s="1"/>
  <c r="Z6" i="1" a="1"/>
  <c r="Z6" i="1" s="1"/>
  <c r="AA6" i="1" s="1" a="1"/>
  <c r="AA6" i="1" s="1"/>
  <c r="Z7" i="1" a="1"/>
  <c r="Z7" i="1" s="1"/>
  <c r="AA7" i="1" s="1" a="1"/>
  <c r="AA7" i="1" s="1"/>
  <c r="Z8" i="1" a="1"/>
  <c r="Z8" i="1" s="1"/>
  <c r="AA8" i="1" s="1" a="1"/>
  <c r="AA8" i="1" s="1"/>
  <c r="Z9" i="1" a="1"/>
  <c r="Z9" i="1" s="1"/>
  <c r="AA9" i="1" s="1" a="1"/>
  <c r="AA9" i="1" s="1"/>
  <c r="Z10" i="1" a="1"/>
  <c r="Z10" i="1" s="1"/>
  <c r="AA10" i="1" s="1" a="1"/>
  <c r="AA10" i="1" s="1"/>
  <c r="Z11" i="1" a="1"/>
  <c r="Z11" i="1" s="1"/>
  <c r="AA11" i="1" s="1" a="1"/>
  <c r="AA11" i="1" s="1"/>
  <c r="Z12" i="1" a="1"/>
  <c r="Z12" i="1" s="1"/>
  <c r="AA12" i="1" s="1" a="1"/>
  <c r="AA12" i="1" s="1"/>
  <c r="Z13" i="1" a="1"/>
  <c r="Z13" i="1" s="1"/>
  <c r="AA13" i="1" s="1" a="1"/>
  <c r="AA13" i="1" s="1"/>
  <c r="Z14" i="1" a="1"/>
  <c r="Z14" i="1" s="1"/>
  <c r="AA14" i="1" s="1" a="1"/>
  <c r="AA14" i="1" s="1"/>
  <c r="Z15" i="1" a="1"/>
  <c r="Z15" i="1" s="1"/>
  <c r="AA15" i="1" s="1" a="1"/>
  <c r="AA15" i="1" s="1"/>
  <c r="Z16" i="1" a="1"/>
  <c r="Z16" i="1" s="1"/>
  <c r="AA16" i="1" s="1" a="1"/>
  <c r="AA16" i="1" s="1"/>
  <c r="Z17" i="1" a="1"/>
  <c r="Z17" i="1" s="1"/>
  <c r="AA17" i="1" s="1" a="1"/>
  <c r="AA17" i="1" s="1"/>
  <c r="Z18" i="1" a="1"/>
  <c r="Z18" i="1" s="1"/>
  <c r="AA18" i="1" s="1" a="1"/>
  <c r="AA18" i="1" s="1"/>
  <c r="Z19" i="1" a="1"/>
  <c r="Z19" i="1" s="1"/>
  <c r="AA19" i="1" s="1" a="1"/>
  <c r="AA19" i="1" s="1"/>
  <c r="Z20" i="1" a="1"/>
  <c r="Z20" i="1" s="1"/>
  <c r="AA20" i="1" s="1" a="1"/>
  <c r="AA20" i="1" s="1"/>
  <c r="Z21" i="1" a="1"/>
  <c r="Z21" i="1" s="1"/>
  <c r="AA21" i="1" s="1" a="1"/>
  <c r="AA21" i="1" s="1"/>
  <c r="Z22" i="1" a="1"/>
  <c r="Z22" i="1" s="1"/>
  <c r="AA22" i="1" s="1" a="1"/>
  <c r="AA22" i="1" s="1"/>
  <c r="Z23" i="1" a="1"/>
  <c r="Z23" i="1" s="1"/>
  <c r="AA23" i="1" s="1" a="1"/>
  <c r="AA23" i="1" s="1"/>
  <c r="Z24" i="1" a="1"/>
  <c r="Z24" i="1" s="1"/>
  <c r="AA24" i="1" s="1" a="1"/>
  <c r="AA24" i="1" s="1"/>
  <c r="Z25" i="1" a="1"/>
  <c r="Z25" i="1" s="1"/>
  <c r="AA25" i="1" s="1" a="1"/>
  <c r="AA25" i="1" s="1"/>
  <c r="Z26" i="1" a="1"/>
  <c r="Z26" i="1" s="1"/>
  <c r="AA26" i="1" s="1" a="1"/>
  <c r="AA26" i="1" s="1"/>
  <c r="Z27" i="1" a="1"/>
  <c r="Z27" i="1" s="1"/>
  <c r="AA27" i="1" s="1" a="1"/>
  <c r="AA27" i="1" s="1"/>
  <c r="Z28" i="1" a="1"/>
  <c r="Z28" i="1" s="1"/>
  <c r="AA28" i="1" s="1" a="1"/>
  <c r="AA28" i="1" s="1"/>
  <c r="Z29" i="1" a="1"/>
  <c r="Z29" i="1" s="1"/>
  <c r="AA29" i="1" s="1" a="1"/>
  <c r="AA29" i="1" s="1"/>
  <c r="Z30" i="1" a="1"/>
  <c r="Z30" i="1" s="1"/>
  <c r="AA30" i="1" s="1" a="1"/>
  <c r="AA30" i="1" s="1"/>
  <c r="Z31" i="1" a="1"/>
  <c r="Z31" i="1" s="1"/>
  <c r="AA31" i="1" s="1" a="1"/>
  <c r="AA31" i="1" s="1"/>
  <c r="V5" i="1" a="1"/>
  <c r="V5" i="1" s="1"/>
  <c r="W5" i="1" s="1" a="1"/>
  <c r="W5" i="1" s="1"/>
  <c r="V6" i="1" a="1"/>
  <c r="V6" i="1" s="1"/>
  <c r="W6" i="1" s="1" a="1"/>
  <c r="W6" i="1" s="1"/>
  <c r="V7" i="1" a="1"/>
  <c r="V7" i="1" s="1"/>
  <c r="W7" i="1" s="1" a="1"/>
  <c r="W7" i="1" s="1"/>
  <c r="V8" i="1" a="1"/>
  <c r="V8" i="1" s="1"/>
  <c r="W8" i="1" s="1" a="1"/>
  <c r="W8" i="1" s="1"/>
  <c r="V9" i="1" a="1"/>
  <c r="V9" i="1" s="1"/>
  <c r="W9" i="1" s="1" a="1"/>
  <c r="W9" i="1" s="1"/>
  <c r="V10" i="1" a="1"/>
  <c r="V10" i="1" s="1"/>
  <c r="W10" i="1" s="1" a="1"/>
  <c r="W10" i="1" s="1"/>
  <c r="V11" i="1" a="1"/>
  <c r="V11" i="1" s="1"/>
  <c r="W11" i="1" s="1" a="1"/>
  <c r="W11" i="1" s="1"/>
  <c r="V12" i="1" a="1"/>
  <c r="V12" i="1" s="1"/>
  <c r="W12" i="1" s="1" a="1"/>
  <c r="W12" i="1" s="1"/>
  <c r="V13" i="1" a="1"/>
  <c r="V13" i="1" s="1"/>
  <c r="W13" i="1" s="1" a="1"/>
  <c r="W13" i="1" s="1"/>
  <c r="V14" i="1" a="1"/>
  <c r="V14" i="1" s="1"/>
  <c r="W14" i="1" s="1" a="1"/>
  <c r="W14" i="1" s="1"/>
  <c r="V15" i="1" a="1"/>
  <c r="V15" i="1" s="1"/>
  <c r="W15" i="1" s="1" a="1"/>
  <c r="W15" i="1" s="1"/>
  <c r="V16" i="1" a="1"/>
  <c r="V16" i="1" s="1"/>
  <c r="W16" i="1" s="1" a="1"/>
  <c r="W16" i="1" s="1"/>
  <c r="V17" i="1" a="1"/>
  <c r="V17" i="1" s="1"/>
  <c r="W17" i="1" s="1" a="1"/>
  <c r="W17" i="1" s="1"/>
  <c r="V18" i="1" a="1"/>
  <c r="V18" i="1" s="1"/>
  <c r="W18" i="1" s="1" a="1"/>
  <c r="W18" i="1" s="1"/>
  <c r="V19" i="1" a="1"/>
  <c r="V19" i="1" s="1"/>
  <c r="W19" i="1" s="1" a="1"/>
  <c r="W19" i="1" s="1"/>
  <c r="V20" i="1" a="1"/>
  <c r="V20" i="1" s="1"/>
  <c r="W20" i="1" s="1" a="1"/>
  <c r="W20" i="1" s="1"/>
  <c r="V21" i="1" a="1"/>
  <c r="V21" i="1" s="1"/>
  <c r="W21" i="1" s="1" a="1"/>
  <c r="W21" i="1" s="1"/>
  <c r="V22" i="1" a="1"/>
  <c r="V22" i="1" s="1"/>
  <c r="W22" i="1" s="1" a="1"/>
  <c r="W22" i="1" s="1"/>
  <c r="V23" i="1" a="1"/>
  <c r="V23" i="1" s="1"/>
  <c r="W23" i="1" s="1" a="1"/>
  <c r="W23" i="1" s="1"/>
  <c r="V24" i="1" a="1"/>
  <c r="V24" i="1" s="1"/>
  <c r="W24" i="1" s="1" a="1"/>
  <c r="W24" i="1" s="1"/>
  <c r="V25" i="1" a="1"/>
  <c r="V25" i="1" s="1"/>
  <c r="W25" i="1" s="1" a="1"/>
  <c r="W25" i="1" s="1"/>
  <c r="V26" i="1" a="1"/>
  <c r="V26" i="1" s="1"/>
  <c r="W26" i="1" s="1" a="1"/>
  <c r="W26" i="1" s="1"/>
  <c r="V27" i="1" a="1"/>
  <c r="V27" i="1" s="1"/>
  <c r="W27" i="1" s="1" a="1"/>
  <c r="W27" i="1" s="1"/>
  <c r="V28" i="1" a="1"/>
  <c r="V28" i="1" s="1"/>
  <c r="W28" i="1" s="1" a="1"/>
  <c r="W28" i="1" s="1"/>
  <c r="V29" i="1" a="1"/>
  <c r="V29" i="1" s="1"/>
  <c r="W29" i="1" s="1" a="1"/>
  <c r="W29" i="1" s="1"/>
  <c r="V30" i="1" a="1"/>
  <c r="V30" i="1" s="1"/>
  <c r="W30" i="1" s="1" a="1"/>
  <c r="W30" i="1" s="1"/>
  <c r="V31" i="1" a="1"/>
  <c r="V31" i="1" s="1"/>
  <c r="W31" i="1" s="1" a="1"/>
  <c r="W31" i="1" s="1"/>
  <c r="O5" i="1" a="1"/>
  <c r="O5" i="1" s="1"/>
  <c r="P5" i="1" s="1" a="1"/>
  <c r="P5" i="1" s="1"/>
  <c r="O6" i="1" a="1"/>
  <c r="O6" i="1" s="1"/>
  <c r="P6" i="1" s="1" a="1"/>
  <c r="P6" i="1" s="1"/>
  <c r="O7" i="1" a="1"/>
  <c r="O7" i="1" s="1"/>
  <c r="P7" i="1" s="1" a="1"/>
  <c r="P7" i="1" s="1"/>
  <c r="O8" i="1" a="1"/>
  <c r="O8" i="1" s="1"/>
  <c r="P8" i="1" s="1" a="1"/>
  <c r="P8" i="1" s="1"/>
  <c r="O9" i="1" a="1"/>
  <c r="O9" i="1" s="1"/>
  <c r="P9" i="1" s="1" a="1"/>
  <c r="P9" i="1" s="1"/>
  <c r="O10" i="1" a="1"/>
  <c r="O10" i="1" s="1"/>
  <c r="P10" i="1" s="1" a="1"/>
  <c r="P10" i="1" s="1"/>
  <c r="O11" i="1" a="1"/>
  <c r="O11" i="1" s="1"/>
  <c r="P11" i="1" s="1" a="1"/>
  <c r="P11" i="1" s="1"/>
  <c r="O12" i="1" a="1"/>
  <c r="O12" i="1" s="1"/>
  <c r="P12" i="1" s="1" a="1"/>
  <c r="P12" i="1" s="1"/>
  <c r="O13" i="1" a="1"/>
  <c r="O13" i="1" s="1"/>
  <c r="P13" i="1" s="1" a="1"/>
  <c r="P13" i="1" s="1"/>
  <c r="O14" i="1" a="1"/>
  <c r="O14" i="1" s="1"/>
  <c r="P14" i="1" s="1" a="1"/>
  <c r="P14" i="1" s="1"/>
  <c r="O15" i="1" a="1"/>
  <c r="O15" i="1" s="1"/>
  <c r="P15" i="1" s="1" a="1"/>
  <c r="P15" i="1" s="1"/>
  <c r="O16" i="1" a="1"/>
  <c r="O16" i="1" s="1"/>
  <c r="P16" i="1" s="1" a="1"/>
  <c r="P16" i="1" s="1"/>
  <c r="O17" i="1" a="1"/>
  <c r="O17" i="1" s="1"/>
  <c r="P17" i="1" s="1" a="1"/>
  <c r="P17" i="1" s="1"/>
  <c r="O19" i="1" a="1"/>
  <c r="O19" i="1" s="1"/>
  <c r="P19" i="1" s="1" a="1"/>
  <c r="P19" i="1" s="1"/>
  <c r="O20" i="1" a="1"/>
  <c r="O20" i="1" s="1"/>
  <c r="P20" i="1" s="1" a="1"/>
  <c r="P20" i="1" s="1"/>
  <c r="O21" i="1" a="1"/>
  <c r="O21" i="1" s="1"/>
  <c r="P21" i="1" s="1" a="1"/>
  <c r="P21" i="1" s="1"/>
  <c r="O22" i="1" a="1"/>
  <c r="O22" i="1" s="1"/>
  <c r="P22" i="1" s="1" a="1"/>
  <c r="P22" i="1" s="1"/>
  <c r="O23" i="1" a="1"/>
  <c r="O23" i="1" s="1"/>
  <c r="P23" i="1" s="1" a="1"/>
  <c r="P23" i="1" s="1"/>
  <c r="O24" i="1" a="1"/>
  <c r="O24" i="1" s="1"/>
  <c r="P24" i="1" s="1" a="1"/>
  <c r="P24" i="1" s="1"/>
  <c r="O25" i="1" a="1"/>
  <c r="O25" i="1" s="1"/>
  <c r="P25" i="1" s="1" a="1"/>
  <c r="P25" i="1" s="1"/>
  <c r="O26" i="1" a="1"/>
  <c r="O26" i="1" s="1"/>
  <c r="P26" i="1" s="1" a="1"/>
  <c r="P26" i="1" s="1"/>
  <c r="O27" i="1" a="1"/>
  <c r="O27" i="1" s="1"/>
  <c r="P27" i="1" s="1" a="1"/>
  <c r="P27" i="1" s="1"/>
  <c r="O28" i="1" a="1"/>
  <c r="O28" i="1" s="1"/>
  <c r="P28" i="1" s="1" a="1"/>
  <c r="P28" i="1" s="1"/>
  <c r="O29" i="1" a="1"/>
  <c r="O29" i="1" s="1"/>
  <c r="P29" i="1" s="1" a="1"/>
  <c r="P29" i="1" s="1"/>
  <c r="O30" i="1" a="1"/>
  <c r="O30" i="1" s="1"/>
  <c r="P30" i="1" s="1" a="1"/>
  <c r="P30" i="1" s="1"/>
  <c r="O31" i="1" a="1"/>
  <c r="O31" i="1" s="1"/>
  <c r="P31" i="1" s="1" a="1"/>
  <c r="P31" i="1" s="1"/>
  <c r="J5" i="1" a="1"/>
  <c r="J5" i="1" s="1"/>
  <c r="K5" i="1" s="1" a="1"/>
  <c r="K5" i="1" s="1"/>
  <c r="J6" i="1" a="1"/>
  <c r="J6" i="1" s="1"/>
  <c r="K6" i="1" s="1" a="1"/>
  <c r="K6" i="1" s="1"/>
  <c r="J7" i="1" a="1"/>
  <c r="J7" i="1" s="1"/>
  <c r="K7" i="1" s="1" a="1"/>
  <c r="K7" i="1" s="1"/>
  <c r="J8" i="1" a="1"/>
  <c r="J8" i="1" s="1"/>
  <c r="K8" i="1" s="1" a="1"/>
  <c r="K8" i="1" s="1"/>
  <c r="J9" i="1" a="1"/>
  <c r="J9" i="1" s="1"/>
  <c r="K9" i="1" s="1" a="1"/>
  <c r="K9" i="1" s="1"/>
  <c r="J10" i="1" a="1"/>
  <c r="J10" i="1" s="1"/>
  <c r="K10" i="1" s="1" a="1"/>
  <c r="K10" i="1" s="1"/>
  <c r="J11" i="1" a="1"/>
  <c r="J11" i="1" s="1"/>
  <c r="K11" i="1" s="1" a="1"/>
  <c r="K11" i="1" s="1"/>
  <c r="J12" i="1" a="1"/>
  <c r="J12" i="1" s="1"/>
  <c r="K12" i="1" s="1" a="1"/>
  <c r="K12" i="1" s="1"/>
  <c r="J13" i="1" a="1"/>
  <c r="J13" i="1" s="1"/>
  <c r="K13" i="1" s="1" a="1"/>
  <c r="K13" i="1" s="1"/>
  <c r="J14" i="1" a="1"/>
  <c r="J14" i="1" s="1"/>
  <c r="K14" i="1" s="1" a="1"/>
  <c r="K14" i="1" s="1"/>
  <c r="J15" i="1" a="1"/>
  <c r="J15" i="1" s="1"/>
  <c r="K15" i="1" s="1" a="1"/>
  <c r="K15" i="1" s="1"/>
  <c r="J16" i="1" a="1"/>
  <c r="J16" i="1" s="1"/>
  <c r="K16" i="1" s="1" a="1"/>
  <c r="K16" i="1" s="1"/>
  <c r="J17" i="1" a="1"/>
  <c r="J17" i="1" s="1"/>
  <c r="K17" i="1" s="1" a="1"/>
  <c r="K17" i="1" s="1"/>
  <c r="J18" i="1" a="1"/>
  <c r="J18" i="1" s="1"/>
  <c r="K18" i="1" s="1" a="1"/>
  <c r="K18" i="1" s="1"/>
  <c r="J19" i="1" a="1"/>
  <c r="J19" i="1" s="1"/>
  <c r="K19" i="1" s="1" a="1"/>
  <c r="K19" i="1" s="1"/>
  <c r="J20" i="1" a="1"/>
  <c r="J20" i="1" s="1"/>
  <c r="K20" i="1" s="1" a="1"/>
  <c r="K20" i="1" s="1"/>
  <c r="J21" i="1" a="1"/>
  <c r="J21" i="1" s="1"/>
  <c r="K21" i="1" s="1" a="1"/>
  <c r="K21" i="1" s="1"/>
  <c r="J22" i="1" a="1"/>
  <c r="J22" i="1" s="1"/>
  <c r="K22" i="1" s="1" a="1"/>
  <c r="K22" i="1" s="1"/>
  <c r="J23" i="1" a="1"/>
  <c r="J23" i="1" s="1"/>
  <c r="K23" i="1" s="1" a="1"/>
  <c r="K23" i="1" s="1"/>
  <c r="J24" i="1" a="1"/>
  <c r="J24" i="1" s="1"/>
  <c r="K24" i="1" s="1" a="1"/>
  <c r="K24" i="1" s="1"/>
  <c r="J25" i="1" a="1"/>
  <c r="J25" i="1" s="1"/>
  <c r="K25" i="1" s="1" a="1"/>
  <c r="K25" i="1" s="1"/>
  <c r="J26" i="1" a="1"/>
  <c r="J26" i="1" s="1"/>
  <c r="K26" i="1" s="1" a="1"/>
  <c r="K26" i="1" s="1"/>
  <c r="J27" i="1" a="1"/>
  <c r="J27" i="1" s="1"/>
  <c r="K27" i="1" s="1" a="1"/>
  <c r="K27" i="1" s="1"/>
  <c r="J28" i="1" a="1"/>
  <c r="J28" i="1" s="1"/>
  <c r="K28" i="1" s="1" a="1"/>
  <c r="K28" i="1" s="1"/>
  <c r="J29" i="1" a="1"/>
  <c r="J29" i="1" s="1"/>
  <c r="K29" i="1" s="1" a="1"/>
  <c r="K29" i="1" s="1"/>
  <c r="J30" i="1" a="1"/>
  <c r="J30" i="1" s="1"/>
  <c r="K30" i="1" s="1" a="1"/>
  <c r="K30" i="1" s="1"/>
  <c r="J31" i="1" a="1"/>
  <c r="J31" i="1" s="1"/>
  <c r="K31" i="1" s="1" a="1"/>
  <c r="K31" i="1" s="1"/>
  <c r="F6" i="1" a="1"/>
  <c r="F6" i="1" s="1"/>
  <c r="G6" i="1" s="1" a="1"/>
  <c r="G6" i="1" s="1"/>
  <c r="F7" i="1" a="1"/>
  <c r="F7" i="1" s="1"/>
  <c r="G7" i="1" s="1" a="1"/>
  <c r="G7" i="1" s="1"/>
  <c r="F8" i="1" a="1"/>
  <c r="F8" i="1" s="1"/>
  <c r="G8" i="1" s="1" a="1"/>
  <c r="G8" i="1" s="1"/>
  <c r="F9" i="1" a="1"/>
  <c r="F9" i="1" s="1"/>
  <c r="G9" i="1" s="1" a="1"/>
  <c r="G9" i="1" s="1"/>
  <c r="F10" i="1" a="1"/>
  <c r="F10" i="1" s="1"/>
  <c r="G10" i="1" s="1" a="1"/>
  <c r="G10" i="1" s="1"/>
  <c r="F11" i="1" a="1"/>
  <c r="F11" i="1" s="1"/>
  <c r="G11" i="1" s="1" a="1"/>
  <c r="G11" i="1" s="1"/>
  <c r="F12" i="1" a="1"/>
  <c r="F12" i="1" s="1"/>
  <c r="G12" i="1" s="1" a="1"/>
  <c r="G12" i="1" s="1"/>
  <c r="F13" i="1" a="1"/>
  <c r="F13" i="1" s="1"/>
  <c r="G13" i="1" s="1" a="1"/>
  <c r="G13" i="1" s="1"/>
  <c r="F14" i="1" a="1"/>
  <c r="F14" i="1" s="1"/>
  <c r="G14" i="1" s="1" a="1"/>
  <c r="G14" i="1" s="1"/>
  <c r="F15" i="1" a="1"/>
  <c r="F15" i="1" s="1"/>
  <c r="G15" i="1" s="1" a="1"/>
  <c r="G15" i="1" s="1"/>
  <c r="F16" i="1" a="1"/>
  <c r="F16" i="1" s="1"/>
  <c r="G16" i="1" s="1" a="1"/>
  <c r="G16" i="1" s="1"/>
  <c r="F17" i="1" a="1"/>
  <c r="F17" i="1" s="1"/>
  <c r="G17" i="1" s="1" a="1"/>
  <c r="G17" i="1" s="1"/>
  <c r="F18" i="1" a="1"/>
  <c r="F18" i="1" s="1"/>
  <c r="G18" i="1" s="1" a="1"/>
  <c r="G18" i="1" s="1"/>
  <c r="F19" i="1" a="1"/>
  <c r="F19" i="1" s="1"/>
  <c r="G19" i="1" s="1" a="1"/>
  <c r="G19" i="1" s="1"/>
  <c r="F20" i="1" a="1"/>
  <c r="F20" i="1" s="1"/>
  <c r="G20" i="1" s="1" a="1"/>
  <c r="G20" i="1" s="1"/>
  <c r="F21" i="1" a="1"/>
  <c r="F21" i="1" s="1"/>
  <c r="G21" i="1" s="1" a="1"/>
  <c r="G21" i="1" s="1"/>
  <c r="F22" i="1" a="1"/>
  <c r="F22" i="1" s="1"/>
  <c r="G22" i="1" s="1" a="1"/>
  <c r="G22" i="1" s="1"/>
  <c r="F23" i="1" a="1"/>
  <c r="F23" i="1" s="1"/>
  <c r="G23" i="1" s="1" a="1"/>
  <c r="G23" i="1" s="1"/>
  <c r="F24" i="1" a="1"/>
  <c r="F24" i="1" s="1"/>
  <c r="G24" i="1" s="1" a="1"/>
  <c r="G24" i="1" s="1"/>
  <c r="F25" i="1" a="1"/>
  <c r="F25" i="1" s="1"/>
  <c r="G25" i="1" s="1" a="1"/>
  <c r="G25" i="1" s="1"/>
  <c r="F26" i="1" a="1"/>
  <c r="F26" i="1" s="1"/>
  <c r="G26" i="1" s="1" a="1"/>
  <c r="G26" i="1" s="1"/>
  <c r="F27" i="1" a="1"/>
  <c r="F27" i="1" s="1"/>
  <c r="G27" i="1" s="1" a="1"/>
  <c r="G27" i="1" s="1"/>
  <c r="F28" i="1" a="1"/>
  <c r="F28" i="1" s="1"/>
  <c r="G28" i="1" s="1" a="1"/>
  <c r="G28" i="1" s="1"/>
  <c r="F29" i="1" a="1"/>
  <c r="F29" i="1" s="1"/>
  <c r="G29" i="1" s="1" a="1"/>
  <c r="G29" i="1" s="1"/>
  <c r="F30" i="1" a="1"/>
  <c r="F30" i="1" s="1"/>
  <c r="G30" i="1" s="1" a="1"/>
  <c r="G30" i="1" s="1"/>
  <c r="F31" i="1" a="1"/>
  <c r="F31" i="1" s="1"/>
  <c r="G31" i="1" s="1" a="1"/>
  <c r="G31" i="1" s="1"/>
  <c r="F5" i="1" l="1" a="1"/>
  <c r="F5" i="1" s="1"/>
  <c r="G5" i="1" s="1" a="1"/>
  <c r="G5" i="1" s="1"/>
  <c r="AE7" i="1" l="1"/>
  <c r="AE13" i="1"/>
  <c r="AE15" i="1"/>
  <c r="AE19" i="1"/>
  <c r="AE28" i="1"/>
  <c r="AE29" i="1"/>
  <c r="AC6" i="1"/>
  <c r="AC7" i="1"/>
  <c r="AC8" i="1"/>
  <c r="AC9" i="1"/>
  <c r="AC10" i="1"/>
  <c r="AC11" i="1"/>
  <c r="AC12" i="1"/>
  <c r="AC14" i="1"/>
  <c r="AC15" i="1"/>
  <c r="AC16" i="1"/>
  <c r="AC18" i="1"/>
  <c r="AC19" i="1"/>
  <c r="AC20" i="1"/>
  <c r="AC21" i="1"/>
  <c r="AC22" i="1"/>
  <c r="AC23" i="1"/>
  <c r="AC24" i="1"/>
  <c r="AC25" i="1"/>
  <c r="AC27" i="1"/>
  <c r="AC28" i="1"/>
  <c r="AC29" i="1"/>
  <c r="AC13" i="1"/>
  <c r="AC17" i="1"/>
  <c r="AC26" i="1"/>
  <c r="AC30" i="1"/>
  <c r="AC31" i="1"/>
  <c r="AB30" i="1"/>
  <c r="AB28" i="1"/>
  <c r="AB27" i="1"/>
  <c r="AB26" i="1"/>
  <c r="AB25" i="1"/>
  <c r="AB24" i="1"/>
  <c r="AB23" i="1"/>
  <c r="AB21" i="1"/>
  <c r="AB20" i="1"/>
  <c r="AB19" i="1"/>
  <c r="AB18" i="1"/>
  <c r="AB17" i="1"/>
  <c r="AB14" i="1"/>
  <c r="AB13" i="1"/>
  <c r="AB12" i="1"/>
  <c r="AB11" i="1"/>
  <c r="AB10" i="1"/>
  <c r="AB9" i="1"/>
  <c r="AB8" i="1"/>
  <c r="AB7" i="1"/>
  <c r="AB6" i="1"/>
  <c r="AB5" i="1"/>
  <c r="AE8" i="1"/>
  <c r="AE16" i="1"/>
  <c r="AE22" i="1"/>
  <c r="AB15" i="1"/>
  <c r="AB16" i="1"/>
  <c r="AB22" i="1"/>
  <c r="AB29" i="1"/>
  <c r="AB31" i="1"/>
  <c r="AF14" i="1" l="1"/>
  <c r="AF19" i="1"/>
  <c r="AJ8" i="1"/>
  <c r="AF8" i="1"/>
  <c r="AF10" i="1"/>
  <c r="AJ19" i="1"/>
  <c r="AF30" i="1"/>
  <c r="AL30" i="1" s="1"/>
  <c r="AJ28" i="1"/>
  <c r="AF28" i="1"/>
  <c r="AF26" i="1"/>
  <c r="AF25" i="1"/>
  <c r="AF24" i="1"/>
  <c r="AF23" i="1"/>
  <c r="AF21" i="1"/>
  <c r="AF20" i="1"/>
  <c r="AF18" i="1"/>
  <c r="AF17" i="1"/>
  <c r="AJ13" i="1"/>
  <c r="AF13" i="1"/>
  <c r="AF12" i="1"/>
  <c r="AF11" i="1"/>
  <c r="AF9" i="1"/>
  <c r="AF7" i="1"/>
  <c r="AJ7" i="1"/>
  <c r="AF6" i="1"/>
  <c r="AF15" i="1"/>
  <c r="AJ15" i="1"/>
  <c r="AJ16" i="1"/>
  <c r="AF16" i="1"/>
  <c r="AJ22" i="1"/>
  <c r="AF22" i="1"/>
  <c r="AJ29" i="1"/>
  <c r="AF29" i="1"/>
  <c r="AL29" i="1" s="1"/>
  <c r="AF31" i="1"/>
  <c r="AL31" i="1" s="1"/>
  <c r="AF27" i="1"/>
  <c r="AE24" i="1"/>
  <c r="AE27" i="1"/>
  <c r="AJ27" i="1" s="1"/>
  <c r="AE17" i="1"/>
  <c r="AE23" i="1"/>
  <c r="AE20" i="1"/>
  <c r="AE12" i="1"/>
  <c r="AE31" i="1"/>
  <c r="AE26" i="1"/>
  <c r="AE11" i="1"/>
  <c r="AE18" i="1"/>
  <c r="AE21" i="1"/>
  <c r="AE30" i="1"/>
  <c r="AE6" i="1"/>
  <c r="AE25" i="1"/>
  <c r="AE10" i="1"/>
  <c r="AE14" i="1"/>
  <c r="AE9" i="1"/>
  <c r="AG22" i="1"/>
  <c r="AE5" i="1"/>
  <c r="AC5" i="1"/>
  <c r="AD31" i="1"/>
  <c r="AG30" i="1"/>
  <c r="AG21" i="1"/>
  <c r="AG20" i="1"/>
  <c r="AG24" i="1"/>
  <c r="AG29" i="1"/>
  <c r="AK29" i="1"/>
  <c r="AK16" i="1"/>
  <c r="AG16" i="1"/>
  <c r="AK28" i="1"/>
  <c r="AG28" i="1"/>
  <c r="AG25" i="1"/>
  <c r="AG31" i="1"/>
  <c r="AG23" i="1"/>
  <c r="AG15" i="1"/>
  <c r="AK15" i="1"/>
  <c r="AG27" i="1"/>
  <c r="AK27" i="1"/>
  <c r="AG14" i="1"/>
  <c r="AG17" i="1"/>
  <c r="AG26" i="1"/>
  <c r="AG9" i="1"/>
  <c r="AG8" i="1"/>
  <c r="AK22" i="1"/>
  <c r="AK8" i="1"/>
  <c r="AG6" i="1"/>
  <c r="AG19" i="1"/>
  <c r="AK19" i="1"/>
  <c r="AK7" i="1"/>
  <c r="AG7" i="1"/>
  <c r="AG18" i="1"/>
  <c r="AG13" i="1"/>
  <c r="AK13" i="1"/>
  <c r="AG12" i="1"/>
  <c r="AG11" i="1"/>
  <c r="AG10" i="1"/>
  <c r="AD18" i="1"/>
  <c r="AD17" i="1"/>
  <c r="AD14" i="1"/>
  <c r="AD26" i="1"/>
  <c r="AD20" i="1"/>
  <c r="AD13" i="1"/>
  <c r="AD12" i="1"/>
  <c r="AD19" i="1"/>
  <c r="AH19" i="1" s="1"/>
  <c r="AD25" i="1"/>
  <c r="AD27" i="1"/>
  <c r="AI27" i="1" s="1"/>
  <c r="AD24" i="1"/>
  <c r="AD11" i="1"/>
  <c r="AD21" i="1"/>
  <c r="AD23" i="1"/>
  <c r="AD10" i="1"/>
  <c r="AD29" i="1"/>
  <c r="AD16" i="1"/>
  <c r="AH16" i="1" s="1"/>
  <c r="AD8" i="1"/>
  <c r="AD28" i="1"/>
  <c r="AH28" i="1" s="1"/>
  <c r="AD15" i="1"/>
  <c r="AD7" i="1"/>
  <c r="AD9" i="1"/>
  <c r="AD6" i="1"/>
  <c r="AD30" i="1"/>
  <c r="AD22" i="1"/>
  <c r="AD5" i="1"/>
  <c r="AJ30" i="1" l="1"/>
  <c r="AK30" i="1"/>
  <c r="AJ14" i="1"/>
  <c r="AK14" i="1"/>
  <c r="AL28" i="1"/>
  <c r="C26" i="3" s="1"/>
  <c r="AK31" i="1"/>
  <c r="AJ31" i="1"/>
  <c r="AK24" i="1"/>
  <c r="AJ24" i="1"/>
  <c r="AK17" i="1"/>
  <c r="AJ17" i="1"/>
  <c r="AK23" i="1"/>
  <c r="AJ23" i="1"/>
  <c r="AK20" i="1"/>
  <c r="AJ20" i="1"/>
  <c r="AK12" i="1"/>
  <c r="AJ12" i="1"/>
  <c r="AK26" i="1"/>
  <c r="AJ26" i="1"/>
  <c r="AK11" i="1"/>
  <c r="AJ11" i="1"/>
  <c r="AK18" i="1"/>
  <c r="AJ18" i="1"/>
  <c r="AK21" i="1"/>
  <c r="AJ21" i="1"/>
  <c r="AK6" i="1"/>
  <c r="AJ6" i="1"/>
  <c r="AK25" i="1"/>
  <c r="AJ25" i="1"/>
  <c r="AK10" i="1"/>
  <c r="AJ10" i="1"/>
  <c r="AK9" i="1"/>
  <c r="AJ9" i="1"/>
  <c r="AK5" i="1"/>
  <c r="AJ5" i="1"/>
  <c r="AG5" i="1"/>
  <c r="AF5" i="1"/>
  <c r="AI31" i="1"/>
  <c r="AH31" i="1"/>
  <c r="AI17" i="1"/>
  <c r="AH17" i="1"/>
  <c r="AI26" i="1"/>
  <c r="AH26" i="1"/>
  <c r="AI20" i="1"/>
  <c r="AH20" i="1"/>
  <c r="AI13" i="1"/>
  <c r="AH13" i="1"/>
  <c r="AI12" i="1"/>
  <c r="AH12" i="1"/>
  <c r="AI25" i="1"/>
  <c r="AH25" i="1"/>
  <c r="AI24" i="1"/>
  <c r="AH24" i="1"/>
  <c r="AI11" i="1"/>
  <c r="AH11" i="1"/>
  <c r="AI21" i="1"/>
  <c r="AH21" i="1"/>
  <c r="AI23" i="1"/>
  <c r="AH23" i="1"/>
  <c r="AI29" i="1"/>
  <c r="AH29" i="1"/>
  <c r="AM29" i="1" s="1"/>
  <c r="AI15" i="1"/>
  <c r="AH15" i="1"/>
  <c r="AI7" i="1"/>
  <c r="AH7" i="1"/>
  <c r="AI6" i="1"/>
  <c r="AH6" i="1"/>
  <c r="AI30" i="1"/>
  <c r="AH30" i="1"/>
  <c r="AM30" i="1" s="1"/>
  <c r="AI22" i="1"/>
  <c r="AH22" i="1"/>
  <c r="AI5" i="1"/>
  <c r="AH5" i="1"/>
  <c r="AL16" i="1"/>
  <c r="C13" i="3" s="1"/>
  <c r="AI14" i="1"/>
  <c r="AH14" i="1"/>
  <c r="AH27" i="1"/>
  <c r="AL19" i="1"/>
  <c r="C20" i="3" s="1"/>
  <c r="AI18" i="1"/>
  <c r="AH18" i="1"/>
  <c r="AI10" i="1"/>
  <c r="AH10" i="1"/>
  <c r="AI9" i="1"/>
  <c r="AH9" i="1"/>
  <c r="AI8" i="1"/>
  <c r="AH8" i="1"/>
  <c r="AL8" i="1" s="1"/>
  <c r="C9" i="3" s="1"/>
  <c r="AI28" i="1"/>
  <c r="AM28" i="1" s="1"/>
  <c r="D26" i="3" s="1"/>
  <c r="AI16" i="1"/>
  <c r="AM16" i="1" s="1"/>
  <c r="D13" i="3" s="1"/>
  <c r="AI19" i="1"/>
  <c r="AM19" i="1" s="1"/>
  <c r="D20" i="3" s="1"/>
  <c r="AL5" i="1" l="1"/>
  <c r="C8" i="3" s="1"/>
  <c r="AM5" i="1"/>
  <c r="D8" i="3" s="1"/>
  <c r="AM31" i="1"/>
  <c r="AL17" i="1"/>
  <c r="C25" i="3" s="1"/>
  <c r="AM17" i="1"/>
  <c r="D25" i="3" s="1"/>
  <c r="AM26" i="1"/>
  <c r="D27" i="3" s="1"/>
  <c r="AL26" i="1"/>
  <c r="C27" i="3" s="1"/>
  <c r="AL20" i="1"/>
  <c r="C10" i="3" s="1"/>
  <c r="AM20" i="1"/>
  <c r="D10" i="3" s="1"/>
  <c r="AL13" i="1"/>
  <c r="C18" i="3" s="1"/>
  <c r="AM13" i="1"/>
  <c r="D18" i="3" s="1"/>
  <c r="AM12" i="1"/>
  <c r="D17" i="3" s="1"/>
  <c r="AL12" i="1"/>
  <c r="C17" i="3" s="1"/>
  <c r="AM25" i="1"/>
  <c r="D28" i="3" s="1"/>
  <c r="AL25" i="1"/>
  <c r="C28" i="3" s="1"/>
  <c r="AL24" i="1"/>
  <c r="C16" i="3" s="1"/>
  <c r="AM24" i="1"/>
  <c r="D16" i="3" s="1"/>
  <c r="AL11" i="1"/>
  <c r="C12" i="3" s="1"/>
  <c r="AM11" i="1"/>
  <c r="D12" i="3" s="1"/>
  <c r="AL21" i="1"/>
  <c r="C21" i="3" s="1"/>
  <c r="AM21" i="1"/>
  <c r="D21" i="3" s="1"/>
  <c r="AM23" i="1"/>
  <c r="D23" i="3" s="1"/>
  <c r="AL23" i="1"/>
  <c r="C23" i="3" s="1"/>
  <c r="AL15" i="1"/>
  <c r="C15" i="3" s="1"/>
  <c r="AM15" i="1"/>
  <c r="D15" i="3" s="1"/>
  <c r="AL7" i="1"/>
  <c r="C7" i="3" s="1"/>
  <c r="AM7" i="1"/>
  <c r="D7" i="3" s="1"/>
  <c r="AL6" i="1"/>
  <c r="C11" i="3" s="1"/>
  <c r="AM6" i="1"/>
  <c r="D11" i="3" s="1"/>
  <c r="AM22" i="1"/>
  <c r="D22" i="3" s="1"/>
  <c r="AL22" i="1"/>
  <c r="C22" i="3" s="1"/>
  <c r="AL10" i="1"/>
  <c r="C30" i="3" s="1"/>
  <c r="AL27" i="1"/>
  <c r="C24" i="3" s="1"/>
  <c r="AM27" i="1"/>
  <c r="D24" i="3" s="1"/>
  <c r="AM14" i="1"/>
  <c r="D14" i="3" s="1"/>
  <c r="AL14" i="1"/>
  <c r="C14" i="3" s="1"/>
  <c r="AM18" i="1"/>
  <c r="D19" i="3" s="1"/>
  <c r="AL18" i="1"/>
  <c r="C19" i="3" s="1"/>
  <c r="AM10" i="1"/>
  <c r="D30" i="3" s="1"/>
  <c r="AM9" i="1"/>
  <c r="D29" i="3" s="1"/>
  <c r="AL9" i="1"/>
  <c r="C29" i="3" s="1"/>
  <c r="AM8" i="1"/>
  <c r="D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<sst xmlns="http://schemas.openxmlformats.org/spreadsheetml/2006/main" count="512" uniqueCount="277">
  <si>
    <t>Nustatytas galimas pavojus</t>
  </si>
  <si>
    <t>Galimo pavojaus kilimo priežastys</t>
  </si>
  <si>
    <t>Eil. Nr.</t>
  </si>
  <si>
    <t>Galimo pavojaus tikimybės (T) įvertinimas</t>
  </si>
  <si>
    <t>Galimo pavojaus tikimybės lygis</t>
  </si>
  <si>
    <t>Vertinimo balai</t>
  </si>
  <si>
    <t>2 lentelė. Galimo pavojaus tikimybės (T) įvertinimo kriterijai</t>
  </si>
  <si>
    <t>1 lentelė. Nustatytų galimų pavojų apibūdinimas</t>
  </si>
  <si>
    <t>Galima oro tarša</t>
  </si>
  <si>
    <t>Galima paviršinio ir (ar) požeminio vandens tarša</t>
  </si>
  <si>
    <t>Galima grunto tarša</t>
  </si>
  <si>
    <t>Galimi padariniai (poveikis) gamtinei aplinkai</t>
  </si>
  <si>
    <t>Galimo pavojaus tikimybės (T) įvertinimas balais</t>
  </si>
  <si>
    <t>Galimų padarinių (poveikio) (P) įvertinimas balais</t>
  </si>
  <si>
    <t>Galimi padariniai (poveikis) gyventojų gyvybei ir sveikatai (P1)</t>
  </si>
  <si>
    <t>Galimi padariniai (poveikis) turtui ir aplinkai (P2)</t>
  </si>
  <si>
    <t>Galimi padariniai (poveikis) veiklos tęstinumui (P3)</t>
  </si>
  <si>
    <t>Rizikos lygio (R) nustatymas</t>
  </si>
  <si>
    <t>Galimo pavojaus  rizikos gyventojų gyvybei ir sveikatai lygis (R1) R1=TxP1</t>
  </si>
  <si>
    <t>Galimo pavojaus rizikos  turtui ir aplinkai lygis  (R2)
R2=TxP2</t>
  </si>
  <si>
    <t>Galimo pavojaus rizikos veiklos tęstinumui lygis (R3) R3=TxP3</t>
  </si>
  <si>
    <t>Bendras rizikos lygis (R)
R=R1+R2+R3</t>
  </si>
  <si>
    <t>Gali įvykti kartą per 1–10 metų</t>
  </si>
  <si>
    <t>didelė tikimybė</t>
  </si>
  <si>
    <t>Galimų padarinių (poveikio) lygis</t>
  </si>
  <si>
    <t>Gali įvykti dažniau negu kartą per metus</t>
  </si>
  <si>
    <t>labai didelė tikimybė</t>
  </si>
  <si>
    <t>Gali įvykti kartą per 10–50 metų</t>
  </si>
  <si>
    <t>vidutinė tikimybė</t>
  </si>
  <si>
    <t>Gali įvykti kartą per 50–100 metų</t>
  </si>
  <si>
    <t>maža tikimybė</t>
  </si>
  <si>
    <t>Gali įvykti rečiau negu kartą per 100 metų</t>
  </si>
  <si>
    <t>labai maža tikimybė</t>
  </si>
  <si>
    <t>nereikšmingas</t>
  </si>
  <si>
    <t>ribotas</t>
  </si>
  <si>
    <t>didelis</t>
  </si>
  <si>
    <t>labai didelis</t>
  </si>
  <si>
    <t>katastrofinis</t>
  </si>
  <si>
    <r>
      <t>Žuvusiųjų, sužeistųjų nėra ir (ar)</t>
    </r>
    <r>
      <rPr>
        <sz val="10"/>
        <color rgb="FF000000"/>
        <rFont val="Times New Roman"/>
        <family val="1"/>
        <charset val="186"/>
      </rPr>
      <t> </t>
    </r>
    <r>
      <rPr>
        <sz val="10"/>
        <color theme="1"/>
        <rFont val="Times New Roman"/>
        <family val="1"/>
        <charset val="186"/>
      </rPr>
      <t>gyventojų evakuoti nereikia</t>
    </r>
  </si>
  <si>
    <t>7 lentelė. Galimų padarinių (poveikio) (P) įvertinimo kriterijai</t>
  </si>
  <si>
    <t>Galimų padarinių (poveikio) gyventojų gyvybei ir sveikatai (P1) įvertinimas</t>
  </si>
  <si>
    <t>Galimų padarinių (poveikio) būtiniausioms gyvenimo (veiklos) sąlygoms (P3) įvertinimas</t>
  </si>
  <si>
    <t>Kai būtiniausios gyvenimo (veiklos) sąlygos sutrikdomos daugiau kaip 30 parų</t>
  </si>
  <si>
    <r>
      <t>Sužaloti 1</t>
    </r>
    <r>
      <rPr>
        <b/>
        <sz val="10"/>
        <color theme="1"/>
        <rFont val="Times New Roman"/>
        <family val="1"/>
        <charset val="186"/>
      </rPr>
      <t>–</t>
    </r>
    <r>
      <rPr>
        <sz val="10"/>
        <color theme="1"/>
        <rFont val="Times New Roman"/>
        <family val="1"/>
        <charset val="186"/>
      </rPr>
      <t>5 gyventojai</t>
    </r>
    <r>
      <rPr>
        <sz val="10"/>
        <color rgb="FF000000"/>
        <rFont val="Times New Roman"/>
        <family val="1"/>
        <charset val="186"/>
      </rPr>
      <t> ir (ar)</t>
    </r>
    <r>
      <rPr>
        <sz val="10"/>
        <color theme="1"/>
        <rFont val="Times New Roman"/>
        <family val="1"/>
        <charset val="186"/>
      </rPr>
      <t> iki 300 gyventojų evakuota</t>
    </r>
  </si>
  <si>
    <r>
      <t>Žuvo ne daugiau kaip 5 gyventojai ir (ar) sužalota</t>
    </r>
    <r>
      <rPr>
        <sz val="10"/>
        <color rgb="FF000000"/>
        <rFont val="Times New Roman"/>
        <family val="1"/>
        <charset val="186"/>
      </rPr>
      <t> </t>
    </r>
    <r>
      <rPr>
        <sz val="10"/>
        <color theme="1"/>
        <rFont val="Times New Roman"/>
        <family val="1"/>
        <charset val="186"/>
      </rPr>
      <t>nuo 5 iki 10 gyventojų, ir (ar) nuo 300 iki 500 gyventojų evakuota</t>
    </r>
  </si>
  <si>
    <r>
      <t>Žuvo ne daugiau kaip 20 gyventojų ir (ar) nuo </t>
    </r>
    <r>
      <rPr>
        <sz val="10"/>
        <color rgb="FF000000"/>
        <rFont val="Times New Roman"/>
        <family val="1"/>
        <charset val="186"/>
      </rPr>
      <t>10 iki 100 </t>
    </r>
    <r>
      <rPr>
        <sz val="10"/>
        <color theme="1"/>
        <rFont val="Times New Roman"/>
        <family val="1"/>
        <charset val="186"/>
      </rPr>
      <t>gyventojų </t>
    </r>
    <r>
      <rPr>
        <sz val="10"/>
        <color rgb="FF000000"/>
        <rFont val="Times New Roman"/>
        <family val="1"/>
        <charset val="186"/>
      </rPr>
      <t>sunkiai sužalota, ir (ar) nuo 500</t>
    </r>
    <r>
      <rPr>
        <b/>
        <sz val="10"/>
        <color theme="1"/>
        <rFont val="Times New Roman"/>
        <family val="1"/>
        <charset val="186"/>
      </rPr>
      <t> </t>
    </r>
    <r>
      <rPr>
        <sz val="10"/>
        <color theme="1"/>
        <rFont val="Times New Roman"/>
        <family val="1"/>
        <charset val="186"/>
      </rPr>
      <t>iki</t>
    </r>
    <r>
      <rPr>
        <b/>
        <sz val="10"/>
        <color theme="1"/>
        <rFont val="Times New Roman"/>
        <family val="1"/>
        <charset val="186"/>
      </rPr>
      <t> </t>
    </r>
    <r>
      <rPr>
        <sz val="10"/>
        <color rgb="FF000000"/>
        <rFont val="Times New Roman"/>
        <family val="1"/>
        <charset val="186"/>
      </rPr>
      <t>1000 </t>
    </r>
    <r>
      <rPr>
        <sz val="10"/>
        <color theme="1"/>
        <rFont val="Times New Roman"/>
        <family val="1"/>
        <charset val="186"/>
      </rPr>
      <t>gyventojų </t>
    </r>
    <r>
      <rPr>
        <sz val="10"/>
        <color rgb="FF000000"/>
        <rFont val="Times New Roman"/>
        <family val="1"/>
        <charset val="186"/>
      </rPr>
      <t>evakuota</t>
    </r>
  </si>
  <si>
    <r>
      <t>Žuvo daugiau nei 20 </t>
    </r>
    <r>
      <rPr>
        <sz val="10"/>
        <color theme="1"/>
        <rFont val="Times New Roman"/>
        <family val="1"/>
        <charset val="186"/>
      </rPr>
      <t>gyventojų </t>
    </r>
    <r>
      <rPr>
        <sz val="10"/>
        <color rgb="FF000000"/>
        <rFont val="Times New Roman"/>
        <family val="1"/>
        <charset val="186"/>
      </rPr>
      <t>ir (ar) sužalota daugiau nei 100</t>
    </r>
    <r>
      <rPr>
        <sz val="10"/>
        <color theme="1"/>
        <rFont val="Times New Roman"/>
        <family val="1"/>
        <charset val="186"/>
      </rPr>
      <t> gyventojų</t>
    </r>
    <r>
      <rPr>
        <sz val="10"/>
        <color rgb="FF000000"/>
        <rFont val="Times New Roman"/>
        <family val="1"/>
        <charset val="186"/>
      </rPr>
      <t>, ir (ar) daugiau kaip 1000 </t>
    </r>
    <r>
      <rPr>
        <sz val="10"/>
        <color theme="1"/>
        <rFont val="Times New Roman"/>
        <family val="1"/>
        <charset val="186"/>
      </rPr>
      <t>gyventojų </t>
    </r>
    <r>
      <rPr>
        <sz val="10"/>
        <color rgb="FF000000"/>
        <rFont val="Times New Roman"/>
        <family val="1"/>
        <charset val="186"/>
      </rPr>
      <t>evakuota</t>
    </r>
  </si>
  <si>
    <r>
      <t>Kai būtiniausios gyvenimo (veiklos) sąlygos sutrikdomos iki 6</t>
    </r>
    <r>
      <rPr>
        <b/>
        <sz val="10"/>
        <color rgb="FF000000"/>
        <rFont val="Times New Roman"/>
        <family val="1"/>
        <charset val="186"/>
      </rPr>
      <t> </t>
    </r>
    <r>
      <rPr>
        <sz val="10"/>
        <color rgb="FF000000"/>
        <rFont val="Times New Roman"/>
        <family val="1"/>
        <charset val="186"/>
      </rPr>
      <t>valandų</t>
    </r>
  </si>
  <si>
    <r>
      <t>Kai būtiniausios gyvenimo (veiklos) sąlygos sutrikdomos nuo</t>
    </r>
    <r>
      <rPr>
        <b/>
        <sz val="10"/>
        <color rgb="FF000000"/>
        <rFont val="Times New Roman"/>
        <family val="1"/>
        <charset val="186"/>
      </rPr>
      <t> </t>
    </r>
    <r>
      <rPr>
        <sz val="10"/>
        <color rgb="FF000000"/>
        <rFont val="Times New Roman"/>
        <family val="1"/>
        <charset val="186"/>
      </rPr>
      <t>6 iki 24 valandų</t>
    </r>
  </si>
  <si>
    <r>
      <t>Kai būtiniausios gyvenimo (veiklos) sąlygos sutrikdomos nuo</t>
    </r>
    <r>
      <rPr>
        <b/>
        <sz val="10"/>
        <color rgb="FF000000"/>
        <rFont val="Times New Roman"/>
        <family val="1"/>
        <charset val="186"/>
      </rPr>
      <t> </t>
    </r>
    <r>
      <rPr>
        <sz val="10"/>
        <color rgb="FF000000"/>
        <rFont val="Times New Roman"/>
        <family val="1"/>
        <charset val="186"/>
      </rPr>
      <t>1 iki 3 parų</t>
    </r>
  </si>
  <si>
    <r>
      <t>Kai būtiniausios gyvenimo (veiklos) sąlygos sutrikdomos nuo</t>
    </r>
    <r>
      <rPr>
        <b/>
        <sz val="10"/>
        <color rgb="FF000000"/>
        <rFont val="Times New Roman"/>
        <family val="1"/>
        <charset val="186"/>
      </rPr>
      <t> </t>
    </r>
    <r>
      <rPr>
        <sz val="10"/>
        <color rgb="FF000000"/>
        <rFont val="Times New Roman"/>
        <family val="1"/>
        <charset val="186"/>
      </rPr>
      <t>3 iki 30 parų</t>
    </r>
  </si>
  <si>
    <t>Objektai, kuriuose yra pažeidžiamos visuomenės socialinės grupės, patenkančios į pavojaus zoną, ir (ar)  gyventojų skaičius</t>
  </si>
  <si>
    <t>Pažeidžiami ekonominės veiklos sektoriai</t>
  </si>
  <si>
    <t>Galimi padariniai (poveikis) privačiam turtui ir viešajam sektoriui</t>
  </si>
  <si>
    <t>Galimi padariniai (poveikis) būtiniausioms gyvenimo (veiklos) sąlygoms</t>
  </si>
  <si>
    <t>Mažiau nei 15</t>
  </si>
  <si>
    <t>Daugiau nei 3000</t>
  </si>
  <si>
    <t>300–3000</t>
  </si>
  <si>
    <t>Galimų padarinių (poveikio) turtui ir aplinkai (P2) įvertinimas, tūkst. Eur</t>
  </si>
  <si>
    <t>15–60</t>
  </si>
  <si>
    <t>60–300</t>
  </si>
  <si>
    <t>Nustatyto galimo pavojaus padarinių (poveikio) zona ir galimas pavojaus išplitimas (nurodyti konkrečias savivaldybės gyvenamąsias vietoves)</t>
  </si>
  <si>
    <r>
      <t xml:space="preserve">Galimo pavojaus tikimybės (T) įvertinimas
</t>
    </r>
    <r>
      <rPr>
        <i/>
        <sz val="10"/>
        <color theme="1"/>
        <rFont val="Times New Roman"/>
        <family val="1"/>
        <charset val="186"/>
      </rPr>
      <t xml:space="preserve">
</t>
    </r>
    <r>
      <rPr>
        <b/>
        <i/>
        <sz val="10"/>
        <color rgb="FFFF0000"/>
        <rFont val="Times New Roman"/>
        <family val="1"/>
        <charset val="186"/>
      </rPr>
      <t>(pasirinkti)</t>
    </r>
  </si>
  <si>
    <r>
      <t xml:space="preserve">Galinčių nukentėti gyventojų skaičius (žuvusiųjų ir (ar) sužeistųjų, ir (ar) evakuotinų gyventojų)
</t>
    </r>
    <r>
      <rPr>
        <i/>
        <sz val="10"/>
        <color theme="1"/>
        <rFont val="Times New Roman"/>
        <family val="1"/>
        <charset val="186"/>
      </rPr>
      <t xml:space="preserve">
</t>
    </r>
    <r>
      <rPr>
        <b/>
        <i/>
        <sz val="10"/>
        <color rgb="FFFF0000"/>
        <rFont val="Times New Roman"/>
        <family val="1"/>
        <charset val="186"/>
      </rPr>
      <t>(pasirinkti)</t>
    </r>
  </si>
  <si>
    <r>
      <t xml:space="preserve">Numatomi nuostoliai, tūkst. Eur
</t>
    </r>
    <r>
      <rPr>
        <b/>
        <i/>
        <sz val="10"/>
        <color rgb="FFFF0000"/>
        <rFont val="Times New Roman"/>
        <family val="1"/>
        <charset val="186"/>
      </rPr>
      <t>(pasirinkti)</t>
    </r>
  </si>
  <si>
    <r>
      <t xml:space="preserve">Galimų padarinių (poveikio) trukmė (valandomis arba paromis)
</t>
    </r>
    <r>
      <rPr>
        <b/>
        <i/>
        <sz val="10"/>
        <color rgb="FFFF0000"/>
        <rFont val="Times New Roman"/>
        <family val="1"/>
        <charset val="186"/>
      </rPr>
      <t>(pasirinkti)</t>
    </r>
  </si>
  <si>
    <t>3 lentelė. Galimų pavojų padariniai (poveikis) gyventojų gyvybei ir sveikatai (P1)</t>
  </si>
  <si>
    <t>4 lentelė. Galimų pavojų padariniai (poveikis) turtui (P2)</t>
  </si>
  <si>
    <t>5 lentelė. Galimų pavojų padariniai (poveikis) aplinkai (P2)</t>
  </si>
  <si>
    <t>6 lentelė. Galimi padariniai (poveikis) būtiniausioms gyvenimo (veiklos) sąlygoms (P3)</t>
  </si>
  <si>
    <t>Pavojus valstybės saugumui</t>
  </si>
  <si>
    <t>Žmonių ypač pavojingų ir pavojingų užkrečiamųjų ligų  protrūkiai, epidemijos ir / ar pandemijos</t>
  </si>
  <si>
    <t xml:space="preserve">Gamtinių dujų tiekimo sutrikimas ar nutraukimas </t>
  </si>
  <si>
    <t>Elektros energijos tiekimo sutrikimas ir / ar nutraukimas</t>
  </si>
  <si>
    <t>Centralizuoto geriamojo vandens tiekimo sutrikimas ir / ar nutraukimas</t>
  </si>
  <si>
    <t>Centralizuoto šilumos energijos tiekimo sutrikimas ir / ar nutraukimas</t>
  </si>
  <si>
    <t>Centralizuotai nuotekų ir komunalinių atliekų tvarkymo sutrikimas ir / ar nutraukimas</t>
  </si>
  <si>
    <t>Naftos produktų ilgalaikis tiekimo sutrikimas ir / ar nutraukimas</t>
  </si>
  <si>
    <t>Internetinio ir judriojo ryšio tiekimo sutrikimas ir / ar nutraukimas // kibernetinės atakos</t>
  </si>
  <si>
    <t>Kibernetinės atakos, nukreiptos į informacijos prieinamumą, vientisumą ir konfidencialumą</t>
  </si>
  <si>
    <r>
      <t xml:space="preserve">Stichiniai, katastrofiniai hidrometeorologiniai reiškiniai: </t>
    </r>
    <r>
      <rPr>
        <sz val="10"/>
        <color theme="1"/>
        <rFont val="Times New Roman"/>
        <family val="1"/>
        <charset val="186"/>
      </rPr>
      <t xml:space="preserve">l. stiprus vėjas, viesulas, uraganas / liūtis, audra / lijundra, plikledis / šalna arba sausra aktyviosios augalų vegetacijos laikotarpiui / kaitra, karštis </t>
    </r>
  </si>
  <si>
    <r>
      <t>Gaisrai ir / ar sprogimai</t>
    </r>
    <r>
      <rPr>
        <sz val="10"/>
        <color theme="1"/>
        <rFont val="Times New Roman"/>
        <family val="1"/>
        <charset val="186"/>
      </rPr>
      <t>: pramonės paskirties, gyvybiškai svarbias paslaugas teikiančių įstaigų ar ūkio subjektų pastatų,  daugiabučių namų gaisrai</t>
    </r>
    <r>
      <rPr>
        <b/>
        <sz val="10"/>
        <color theme="1"/>
        <rFont val="Times New Roman"/>
        <family val="1"/>
        <charset val="186"/>
      </rPr>
      <t xml:space="preserve"> / </t>
    </r>
    <r>
      <rPr>
        <sz val="10"/>
        <color theme="1"/>
        <rFont val="Times New Roman"/>
        <family val="1"/>
        <charset val="186"/>
      </rPr>
      <t>miškų, durpynų ir kitose atvirose teritorijose didesnio mąsto gaisrai / gaisrai objektuose, turinčiuose pavojingąsias medžiagas arba atliekas</t>
    </r>
  </si>
  <si>
    <r>
      <t>Kenksmingųjų organizmų židiniai (</t>
    </r>
    <r>
      <rPr>
        <sz val="10"/>
        <color theme="1"/>
        <rFont val="Times New Roman"/>
        <family val="1"/>
        <charset val="186"/>
      </rPr>
      <t>augalų kenksmingų ligų plitimas, masinis augalų žuvimas ar sunykimas)</t>
    </r>
  </si>
  <si>
    <r>
      <t>Gyvūnų užkrečiamųjų ligų protrūkiai</t>
    </r>
    <r>
      <rPr>
        <sz val="10"/>
        <color theme="1"/>
        <rFont val="Times New Roman"/>
        <family val="1"/>
        <charset val="186"/>
      </rPr>
      <t xml:space="preserve"> (enzootijos, epizootijos)</t>
    </r>
  </si>
  <si>
    <r>
      <t>Melagingi pranešimai</t>
    </r>
    <r>
      <rPr>
        <sz val="10"/>
        <color theme="1"/>
        <rFont val="Times New Roman"/>
        <family val="1"/>
        <charset val="186"/>
      </rPr>
      <t xml:space="preserve">: grasinimai įvykdyti teroro aktą / klaidinantys ir gąsdinantys pranešimai apie padėtus sprogmenis ar kitokio pobūdžio grėsmes </t>
    </r>
  </si>
  <si>
    <t>Transporto avarijos</t>
  </si>
  <si>
    <t>Pabėgėlių ir / ar imigrantų srautai</t>
  </si>
  <si>
    <t>Pavojus nekilnojamam kultūros paveldui</t>
  </si>
  <si>
    <t>Daugiabučių ar gyvybiškai svarbias paslaugas teikiančių subjektų pastatų griūtis</t>
  </si>
  <si>
    <t>Žmonių žūtys vandens telkiniuose</t>
  </si>
  <si>
    <t>Aplinkos oro, vandens, dirvožemio ar grunto tarša</t>
  </si>
  <si>
    <r>
      <t xml:space="preserve">Protestai </t>
    </r>
    <r>
      <rPr>
        <sz val="10"/>
        <color theme="1"/>
        <rFont val="Times New Roman"/>
        <family val="1"/>
        <charset val="186"/>
      </rPr>
      <t>(visuomenės neramumai, susibūrimai, riaušės)</t>
    </r>
  </si>
  <si>
    <t>Dalis arba visa savivaldybės teritorija</t>
  </si>
  <si>
    <t>Gamtoje susiformavę nevaldomi reiškiniai, meteorologinės sąlygos, klimato kaita.</t>
  </si>
  <si>
    <t>Sužaloti 1–5 gyventojai ir (ar) iki 300 gyventojų evakuota</t>
  </si>
  <si>
    <t>Sutrikdoma energetinių bei pramonės įmonių veikla, komunalinių, ryšių tiekimo, viešojo sektoriaus veikla, transportas</t>
  </si>
  <si>
    <t>Taip</t>
  </si>
  <si>
    <t>Augmenijos sužalojimas ar sunaikinimas, nuplautas ar užterštas gruntas, aplinkos tarša išsiliejus pavojingoms medžiagoms dėl autoavarijų;
palankios sąlygos kilti gamtiniams gaisrams – kaitros atveju</t>
  </si>
  <si>
    <t>Kai būtiniausios gyvenimo (veiklos) sąlygos sutrikdomos nuo 6 iki 24 valandų</t>
  </si>
  <si>
    <t>Kai būtiniausios gyvenimo (veiklos) sąlygos sutrikdomos nuo 1 iki 3 parų</t>
  </si>
  <si>
    <t>Išsivysčius arba atvykus (įvežtinės) užkrečiamųjų ligų sukelėjams</t>
  </si>
  <si>
    <t>Žuvo ne daugiau kaip 20 gyventojų ir (ar) nuo 10 iki 100 gyventojų sunkiai sužalota, ir (ar) nuo 500 iki 1000 gyventojų evakuota</t>
  </si>
  <si>
    <t>Viešojo maitinimo, transporto, turizmo, pramogų, apgyvendinimo paslaugų, prekybos įmonių veiklos ribojimas ar sutrikimai, sveikatos apsaugos paslaugas teikiančių institucijų darbo krūvio padidėjimas.</t>
  </si>
  <si>
    <t>Laikinas veiklos nutrūkimas, apribojimas, nuostoliai jų likvidavimui</t>
  </si>
  <si>
    <t>Ligos sukėlėjų paplitimas ir platinimas; dezinfekcinių priemonių panaudojimas.</t>
  </si>
  <si>
    <t>Kai būtiniausios gyvenimo (veiklos) sąlygos sutrikdomos nuo 3 iki 30 parų</t>
  </si>
  <si>
    <t>Žuvo daugiau nei 20 gyventojų ir (ar) sužalota daugiau nei 100 gyventojų, ir (ar) daugiau kaip 1000 gyventojų evakuota</t>
  </si>
  <si>
    <t>Laikinas veiklos nutrūkimas, apribojimas, pastatų ir kito turto apgadinimas ir (ar) sunaikinimas</t>
  </si>
  <si>
    <t>Pramonės ir sandėliavimo teritorijos, gyvybiškai svarbūs objektai ir gretimos gyvenamosios zonos.</t>
  </si>
  <si>
    <t>Techniniai gedimai, žmogaus klaidos, pažeistos saugos taisyklės, pavojingų medžiagų nutekėjimas.</t>
  </si>
  <si>
    <t>Žuvo ne daugiau kaip 5 gyventojai ir (ar) sužalota nuo 5 iki 10 gyventojų, ir (ar) nuo 300 iki 500 gyventojų evakuota</t>
  </si>
  <si>
    <t>Pramonė, logistika, energetika, komunalinės paslaugos, sveikatos apsauga.</t>
  </si>
  <si>
    <t>Pastatų, įrangos, transporto ir infrastruktūros apgadinimas/sunaikinimas, veiklos sustabdymas.</t>
  </si>
  <si>
    <t>Oro tarša dūmais, paviršinių vandenų ir grunto užteršimas gesinimo nuotekomis ar pavojingomis medžiagomis.</t>
  </si>
  <si>
    <t>Geopolitinė įtampa, hibridinės grėsmės, sabotažas, dezinformacija ar teroristiniai veiksmai.</t>
  </si>
  <si>
    <t>Visa savivaldybės teritorija, ypač strateginiai objektai ir viešos erdvės.</t>
  </si>
  <si>
    <t>Galimi turto apgadinimai, paslaugų sutrikdymas, papildomos apsaugos ir reagavimo išlaidos.</t>
  </si>
  <si>
    <t>Viešasis administravimas, viešoji tvarka ir saugumas, transportas, energetika, ryšiai.</t>
  </si>
  <si>
    <t>Galimi gaisrų, sprogimų ar pavojingų medžiagų išsiliejimų padariniai incidentų metu.</t>
  </si>
  <si>
    <t>Želdynai, parkai, sodai ir (ar) miesto prieigų pasėliai visoje savivaldybėje.</t>
  </si>
  <si>
    <t>Palankios meteorologinės sąlygos, invazinės rūšys, ligų sukėlėjų įvežimas, nepakankama prevencija.</t>
  </si>
  <si>
    <t>Žuvusiųjų, sužeistųjų nėra ir (ar) gyventojų evakuoti nereikia</t>
  </si>
  <si>
    <t>Žemės ūkis, miškininkystė, komunalinis ūkis (želdinių priežiūra), prekyba.</t>
  </si>
  <si>
    <t>Pasėlių/želdinių praradimas, papildomos augalų apsaugos ir naikinimo išlaidos.</t>
  </si>
  <si>
    <t>Ne</t>
  </si>
  <si>
    <t>Biologinės įvairovės mažėjimas, želdinių nykimas ir kenkėjų židinių plitimas.</t>
  </si>
  <si>
    <t>Kai būtiniausios gyvenimo (veiklos) sąlygos sutrikdomos iki 6 valandų</t>
  </si>
  <si>
    <t>Gyvūnų laikymo vietos, ūkiai, laikinos gyvūnų laikymo vietos ir transporto maršrutai per savivaldybę.</t>
  </si>
  <si>
    <t>Virusų plitimas per laukinius gyvūnus, gyvūnų judėjimą, biosaugos pažeidimus.</t>
  </si>
  <si>
    <t>Žemės ūkis, maisto pramonė, prekyba, veterinarinės paslaugos.</t>
  </si>
  <si>
    <t>Gyvūnų gaišimas, priverstinis skerdimas, dezinfekcijos ir kompensacijų išlaidos.</t>
  </si>
  <si>
    <t>Atliekų (gaišenų) tvarkymas ir dezinfekcinių priemonių poveikis aplinkai.</t>
  </si>
  <si>
    <t>Visa savivaldybės teritorija; poveikis priklausytų nuo vėjo krypties ir kritulių.</t>
  </si>
  <si>
    <t>Branduolinė avarija Astravo (Baltarusija) AE, radioaktyvių medžiagų išmetimas ir jų pernaša atmosferoje.</t>
  </si>
  <si>
    <t>Visa savivaldybės teritorija (centralizuotai tiekiamų dujų vartotojai).</t>
  </si>
  <si>
    <t>Tinklo avarijos, tiekimo sutrikimai, infrastruktūros remontai ar geopolitiniai veiksniai.</t>
  </si>
  <si>
    <t>Visa savivaldybės teritorija.</t>
  </si>
  <si>
    <t>Oro sąlygos, tinklo gedimai, avarijos, planiniai darbai arba kibernetiniai incidentai.</t>
  </si>
  <si>
    <t>Teritorijos, aptarnaujamos centralizuoto vandentiekio.</t>
  </si>
  <si>
    <t>Vandentiekio tinklų avarijos, siurblinių gedimai, vandens tarša ar planiniai darbai.</t>
  </si>
  <si>
    <t>Daugiabučiai ir įstaigos, prijungtos prie centralizuoto šilumos tiekimo.</t>
  </si>
  <si>
    <t>Šilumos trasų gedimai, katilinių avarijos, kuro tiekimo sutrikimai, ekstremalūs šalčiai.</t>
  </si>
  <si>
    <t>Visa savivaldybė (nuotekų surinkimo, valymo ir komunalinių atliekų tvarkymo sistemos).</t>
  </si>
  <si>
    <t>Siurblinių/valyklų gedimai, elektros sutrikimai, transporto trikdžiai, personalo stoka.</t>
  </si>
  <si>
    <t>Visa savivaldybės teritorija (degalinės, transportas, kritinės tarnybos).</t>
  </si>
  <si>
    <t>Tiekimo grandinės sutrikimai, geopolitiniai veiksniai, logistikos problemos, kainų šuoliai.</t>
  </si>
  <si>
    <t>Visa savivaldybės teritorija (ryšio operatorių tinklai ir jų vartotojai).</t>
  </si>
  <si>
    <t>Techniniai gedimai, elektros sutrikimai, kibernetinės atakos, tinklo apkrovos.</t>
  </si>
  <si>
    <t>Savivaldybės ir pavaldžių įstaigų IT sistemos, verslo ir gyventojų skaitmeninės paslaugos.</t>
  </si>
  <si>
    <t>Kenkėjiškos programos, phishing, DDoS atakos, pažeidžiamumai ir žmogiškos klaidos.</t>
  </si>
  <si>
    <t>Viešosios paskirties objektai (mokyklos, darželiai, prekybos centrai, įstaigos) ir jų prieigos.</t>
  </si>
  <si>
    <t>Tyčiniai melagingi pranešimai, informacinės atakos, bandymai sutrikdyti įstaigų darbą.</t>
  </si>
  <si>
    <t>Pagrindinės miesto gatvės, sankryžos, geležinkelio ir (ar) tranzito maršrutai.</t>
  </si>
  <si>
    <t>KET pažeidimai, oro sąlygos, techniniai gedimai, pavojingų krovinių vežimas.</t>
  </si>
  <si>
    <t>Miesto centras, savivaldybės ir valstybinės įstaigos, viešosios erdvės.</t>
  </si>
  <si>
    <t>Socialiniai-ekonominiai veiksniai, politinės įtampos, provokacijos, dezinformacija.</t>
  </si>
  <si>
    <t>Statybų aikštelės, buvusios karinės teritorijos, miškai ir pakraščiai savivaldybėje.</t>
  </si>
  <si>
    <t>Istoriniai karo laikotarpio sprogmenys ir kiti pavojingi radiniai, aptinkami vykdant žemės darbus.</t>
  </si>
  <si>
    <t>Savivaldybės priėmimo/registravimo vietos ir apgyvendinimo infrastruktūra.</t>
  </si>
  <si>
    <t>Konfliktai ir krizės, migracijos maršrutų pokyčiai, ES sprendimai, regiono nestabilumas.</t>
  </si>
  <si>
    <t>Kultūros paveldo objektai ir jų apsaugos zonos savivaldybėje.</t>
  </si>
  <si>
    <t>Gaisrai, vandalizmas, klimato poveikis, netinkama priežiūra, statybų darbų vibracijos.</t>
  </si>
  <si>
    <t>Senesnės statybos daugiabučiai, visuomeniniai pastatai ir statybų aikštelės.</t>
  </si>
  <si>
    <t>Konstrukcijų nusidėvėjimas, defektai, neteisėti perplanavimai, avarinė būklė, ekstremalūs orai.</t>
  </si>
  <si>
    <t>Vandens telkiniai savivaldybėje (Rėkyvos ež., tvenkiniai) ir jų pakrantės.</t>
  </si>
  <si>
    <t>Nesaugus elgesys vandenyje, alkoholis, plonas ledas, gelbėjimo priemonių stoka.</t>
  </si>
  <si>
    <t>Visa savivaldybės teritorija; didžiausia rizika prie intensyvaus eismo, pramonės ir komunalinių objektų.</t>
  </si>
  <si>
    <t>Pramonės ir transporto avarijos, neteisėtas atliekų išmetimas, nuotekų išsiliejimai, gaisrai.</t>
  </si>
  <si>
    <t>Sveikatos apsauga, maisto sektorius, vandentvarka, transportas, švietimas, viešasis sektorius.</t>
  </si>
  <si>
    <t>Šilumos ūkis, pramonė, viešasis maitinimas, komunalinės paslaugos.</t>
  </si>
  <si>
    <t>Paslaugų nutrūkimas, alternatyvaus kuro poreikis, galimi įrangos gedimai.</t>
  </si>
  <si>
    <t>Visi sektoriai: pramonė, prekyba, paslaugos, vandentvarka, ryšiai.</t>
  </si>
  <si>
    <t>Įrangos sustojimas, produktų gedimas, papildomos generatorių ar alternatyvų išlaidos.</t>
  </si>
  <si>
    <t>Komunalinis ūkis, sveikatos apsauga, viešasis maitinimas, pramonė.</t>
  </si>
  <si>
    <t>Laikinas paslaugų nutrūkimas, papildomos vandens tiekimo/rezervų išlaidos.</t>
  </si>
  <si>
    <t>Komunalinis ūkis, sveikatos ir socialinės paslaugos, švietimas.</t>
  </si>
  <si>
    <t>Pastatų atšalimas, papildomos šildymo priemonių išlaidos, galimi vamzdynų užšalimai.</t>
  </si>
  <si>
    <t>Komunalinis ūkis, aplinkosauga, viešasis maitinimas, sveikatos sektorius.</t>
  </si>
  <si>
    <t>Užlietos patalpos, papildomos valymo ir atliekų išvežimo išlaidos.</t>
  </si>
  <si>
    <t>Transportas, logistika, pramonė, prekyba, žemės ūkis.</t>
  </si>
  <si>
    <t>Veiklos ribojimas, kuro rezervų panaudojimas, papildomos išlaidos ir nuostoliai.</t>
  </si>
  <si>
    <t>Ryšiai, viešasis sektorius, bankininkystė, prekyba, paslaugos.</t>
  </si>
  <si>
    <t>E. paslaugų ir mokėjimų sutrikimai, laikinas darbo organizavimo ribojimas.</t>
  </si>
  <si>
    <t>Viešasis sektorius, IT, finansai, prekyba, paslaugos.</t>
  </si>
  <si>
    <t>Duomenų praradimas/šifravimas, paslaugų stabdymas, atkūrimo ir saugos priemonių kaštai.</t>
  </si>
  <si>
    <t>Švietimas, prekyba, viešasis sektorius, viešasis saugumas.</t>
  </si>
  <si>
    <t>Evakuacijos ir patikros išlaidos, darbo sustabdymas, galimi nuostoliai verslui.</t>
  </si>
  <si>
    <t>Transportas, logistika, sveikatos apsauga, viešasis saugumas.</t>
  </si>
  <si>
    <t>Transporto priemonių ir infrastruktūros apgadinimas, spūsčių ir gelbėjimo darbų išlaidos.</t>
  </si>
  <si>
    <t>Viešasis saugumas, transportas, prekyba, viešasis administravimas.</t>
  </si>
  <si>
    <t>Turto apgadinimas, eismo ribojimai, viešosios tvarkos užtikrinimo išlaidos.</t>
  </si>
  <si>
    <t>Statyba, komunalinis ūkis, viešasis saugumas.</t>
  </si>
  <si>
    <t>Teritorijų aptvėrimas, evakuacija, išminavimo darbų išlaidos.</t>
  </si>
  <si>
    <t>Socialinės paslaugos, sveikatos apsauga, švietimas, viešasis administravimas.</t>
  </si>
  <si>
    <t>Papildomos apgyvendinimo ir integracijos išlaidos, infrastruktūros apkrova.</t>
  </si>
  <si>
    <t>Kultūra, turizmas, statyba/restauravimas, viešasis sektorius.</t>
  </si>
  <si>
    <t>Vertybių pažeidimas ar praradimas, restauravimo ir apsaugos išlaidos.</t>
  </si>
  <si>
    <t>Būsto ūkis, socialinės paslaugos, statyba, sveikatos apsauga.</t>
  </si>
  <si>
    <t>Pastatų griūtis, turto praradimas, laikinas apgyvendinimas ir atstatymo išlaidos.</t>
  </si>
  <si>
    <t>Sveikatos apsauga, viešasis saugumas, turizmas/rekreacija.</t>
  </si>
  <si>
    <t>Paieškos ir gelbėjimo darbų išlaidos, netiesioginiai socialiniai nuostoliai.</t>
  </si>
  <si>
    <t>Aplinkosauga, komunalinis ūkis, sveikatos apsauga, pramonė, transportas.</t>
  </si>
  <si>
    <t>Teritorijų valymo ir atkūrimo išlaidos, infrastruktūros pažeidimai, galimos baudos.</t>
  </si>
  <si>
    <t>Galimi dujų nuotėkiai ir sprogumo rizika; padidėjusios šiltnamio dujų emisijos nuotėkio atveju.</t>
  </si>
  <si>
    <t>Tiesioginės taršos nėra, tačiau galimas netiesioginis poveikis (pvz., siurblinių sustojimas).</t>
  </si>
  <si>
    <t>Vandens taršos ar avarinių išleidimų atveju – neigiamas poveikis vandens telkiniams.</t>
  </si>
  <si>
    <t>Padidėjusios emisijos ir dūmingumas naudojant alternatyvų šildymą.</t>
  </si>
  <si>
    <t>Nuotekų išsiliejimas, kvapų tarša, paviršinių vandenų ir grunto užteršimas.</t>
  </si>
  <si>
    <t>Tiesioginės taršos nėra; galimas netiesioginis poveikis dėl alternatyvių sprendimų.</t>
  </si>
  <si>
    <t>Tiesioginės taršos nėra.</t>
  </si>
  <si>
    <t>Degalų/tepalų išsiliejimai, dūmai gaisro atveju, tarša lietaus nuotekoms ir pakelėms.</t>
  </si>
  <si>
    <t>Atliekos ir dūmų tarša, želdinių pažeidimai viešose erdvėse.</t>
  </si>
  <si>
    <t>Sprogimo atveju – dūmai, grunto ir vandens užteršimas metalais ar sprogmenų likučiais.</t>
  </si>
  <si>
    <t>Statybinių atliekų kiekis, dulkių tarša, galimas lokalus grunto užteršimas atliekų likučiais.</t>
  </si>
  <si>
    <t>Tiesioginės taršos nėra (galimi trumpalaikiai trikdžiai ekosistemai paieškos darbų metu).</t>
  </si>
  <si>
    <t>Oro, vandens ir dirvožemio užterštumas, poveikis sveikatai ir ekosistemoms, biologinės įvairovės mažėjimas.</t>
  </si>
  <si>
    <t>Radioaktyvus užterštumas ore, vandenyje ir dirvožemyje; ilgalaikis ekosistemų pažeidimas, evakuotų gyventojų sudaromų atliekų tvarkymas</t>
  </si>
  <si>
    <t>Gydymo ir slaugos įstaigos (pvz., Respublikinė Šiaulių ligoninė), socialinės globos namai, mokyklos ir darželiai, daugiabučiai (ypač senjorai) bei viešos erdvės, kuriose susiburia gyventojai.</t>
  </si>
  <si>
    <t>Gydymo įstaigos, socialinės globos namai, mokyklos/darželiai, viešojo transporto mazgai ir masinių renginių vietos, kuriose yra didžiausia pažeidžiamų grupių koncentracija.</t>
  </si>
  <si>
    <t>Miesto parkai ir želdynai, sodininkų bendrijos bei žemės ūkio plotai (kur lankosi vaikai ir senjorai). Netiesiogiai gali paveikti maisto tiekimo grandinę ir gyventojų pajamas.</t>
  </si>
  <si>
    <t>Gyvulininkystės ūkiai, gyvūnų laikymo vietos, veterinarijos klinikos/prieglaudos, turgavietės; didžiausia rizika grupėms, turinčioms tiesioginį kontaktą su gyvūnais.</t>
  </si>
  <si>
    <t>Gyvenamosios teritorijos pavojaus zonoje, gydymo įstaigos, socialinės globos namai, mokyklos/darželiai ir evakuacijos punktai (pažeidžiamų grupių sutelkimo vietos).</t>
  </si>
  <si>
    <t>Gydymo, socialinės globos ir slaugos įstaigos, mokyklos/darželiai, daugiabučiai su dujinėmis sistemomis bei viešojo maitinimo objektai.</t>
  </si>
  <si>
    <t>Gydymo ir socialinės globos įstaigos, vandens tiekimo/nuotekų infrastruktūros objektai, švietimo įstaigos, prekybos centrai ir daugiabučiai (ypač su liftais ar elektriniais šildymo sprendimais).</t>
  </si>
  <si>
    <t>Vandens tiekimo infrastruktūra ir teritorijos, kuriose teikiamos paslaugos pažeidžiamoms grupėms: ligoninė, socialinės globos įstaigos, mokyklos/darželiai, maitinimo įstaigos ir daugiabučiai.</t>
  </si>
  <si>
    <t>Gydymo įstaigos, socialinės globos namai, mokyklos/darželiai ir daugiabučiai (ypač senjorų bei vaikų šeimų) – prioritetinės šildymo užtikrinimo vietos.</t>
  </si>
  <si>
    <t>Nuotekų siurblinės/valyklos, komunalinių atliekų tvarkymo objektai ir tankiai apgyvendintos teritorijos: daugiabučiai, gydymo įstaigos, mokyklos/darželiai bei maitinimo įstaigos.</t>
  </si>
  <si>
    <t>Specialiųjų tarnybų ir ligoninių transportas, viešasis transportas, kritinė infrastruktūra (generatoriai) ir logistikos/maisto tiekimo objektai, nuo kurių priklauso pažeidžiamos grupės.</t>
  </si>
  <si>
    <t>Savivaldybės IT sistemos ir registrai, sveikatos įstaigų informacinės sistemos, socialinių paslaugų bei švietimo įstaigų sistemos ir kritinės infrastruktūros valdymo sistemos.</t>
  </si>
  <si>
    <t>Susibūrimų vietos (aikštės, prie institucijų), viešojo transporto mazgai ir renginių teritorijos; šalia esantys darželiai/mokyklos, gydymo įstaigos bei prekybos centrai.</t>
  </si>
  <si>
    <t>Statybų aikštelės, parkai/miško masyvai ir teritorijos, kur vyksta žemės kasimo darbai; evakuacijos zonoje gali atsidurti netoliese esantys darželiai/mokyklos ir gyvenamieji namai.</t>
  </si>
  <si>
    <t>Atvykėlių registravimo ir apgyvendinimo vietos, socialinės paslaugos, švietimo ir sveikatos įstaigos, kuriose gali būti sutelktos pažeidžiamos grupės.</t>
  </si>
  <si>
    <t>Kultūros paveldo objektai (bažnyčios, muziejai, architektūros paminklai), bibliotekos/archyvai ir lankomos viešos erdvės, kuriose vyksta renginiai ir susibūrimai.</t>
  </si>
  <si>
    <t>Daugiabučiai ir viešosios paskirties pastatai (mokyklos, darželiai, ligoninės, socialinės įstaigos), kuriuose gali būti daug vaikų, senjorų ir riboto judumo asmenų.</t>
  </si>
  <si>
    <t>Maudymvietės ir vandens telkiniai (ežerai, tvenkiniai, upės), poilsio zonos bei vaikų lankomos vietos; didžiausia rizika – vaikams ir neplaukiojantiems asmenims.</t>
  </si>
  <si>
    <t>Taršos šaltinio zona (pramonė, degalinės, sandėliavimo vietos), vandens telkiniai ir gręžiniai; netoliese esantys darželiai/mokyklos, gyvenamieji rajonai ir gydymo įstaigos.</t>
  </si>
  <si>
    <t>Gali būti sutrikdytas elektros, šilumos, vandens tiekimas ir susisiekimas, reikalingas laikinas gyventojų apgyvendinimas ar pagalba pažeidžiamiems asmenims. Galimi trumpalaikiai paslaugų teikimo sutrikimai visoje savivaldybėje.</t>
  </si>
  <si>
    <t>Gali būti sutrikdytas viešųjų paslaugų teikimas ir gyvybiškai svarbių objektų veikla, gali prireikti riboti judėjimą ar vykdyti evakuaciją atskirose teritorijose. Galimas ilgalaikis veiklos organizavimo režimo pakeitimas (sustiprinta apsauga, apribojimai).</t>
  </si>
  <si>
    <t>Gali sutrikti sveikatos priežiūros, socialinių paslaugų, švietimo organizavimas, taikomos izoliacijos ir (ar) karantino priemonės. Būtiniausios sąlygos užtikrinamos, tačiau paslaugos teikiamos ribotai ar nuotoliniu būdu.</t>
  </si>
  <si>
    <t>Potencialiai pavojingo objekto teritorija ir gretimi gyvenamieji rajonai; pavojaus zonoje esantys darželiai/mokyklos, gydymo ir socialinės globos įstaigos, taip pat darbuotojai objekte.</t>
  </si>
  <si>
    <t>Gali būti laikinai sutrikdytos gyvybiškai svarbių objektų paslaugos, reikalinga evakuacija ir laikinas apgyvendinimas. Trumpam gali būti ribojamas judėjimas, paslaugų teikimas ir susisiekimas gaisro/sprogimo zonoje.</t>
  </si>
  <si>
    <t>Būtiniausios gyvenimo sąlygos paprastai nesutrikdomos, tačiau galimas netiesioginis poveikis (želdynų, pasėlių, maisto žaliavų praradimai) ir didesnės ūkio subjektų sąnaudos.</t>
  </si>
  <si>
    <t>Būtiniausios gyvenimo sąlygos paprastai nesutrikdomos, tačiau gali būti ribojamas gyvūnų judėjimas ir ūkinė veikla, taikomos karantino priemonės. Galimi trumpalaikiai tiekimo sutrikimai ir papildomos išlaidos veterinarinėms priemonėms.</t>
  </si>
  <si>
    <r>
      <t xml:space="preserve">Aplinkos užterštumas radioaktyviomis medžiagomis dėl branduolinės avarijos Baltarusijos </t>
    </r>
    <r>
      <rPr>
        <sz val="10"/>
        <color theme="1"/>
        <rFont val="Times New Roman"/>
        <family val="1"/>
        <charset val="186"/>
      </rPr>
      <t>(Astravo)</t>
    </r>
    <r>
      <rPr>
        <b/>
        <sz val="10"/>
        <color theme="1"/>
        <rFont val="Times New Roman"/>
        <family val="1"/>
        <charset val="186"/>
      </rPr>
      <t xml:space="preserve"> atominėje elektrinėje</t>
    </r>
  </si>
  <si>
    <t>Teritorijų užterštumas, turto naudojimo apribojimai, ilgalaikės nukenksminimo išlaidos.</t>
  </si>
  <si>
    <t>Gali prireikti slėptis patalpose, taikyti jodo profilaktiką, riboti vandens ir maisto vartojimą bei judėjimą. Galimi ilgalaikiai vandens/maisto tiekimo ir paslaugų teikimo apribojimai, evakuacija ar evakuotųjų priėmimas atskirose teritorijose.</t>
  </si>
  <si>
    <t>Gali sutrikti šildymas ir karšto vandens ruošimas (ypač šaltuoju metų laiku), reikalingos alternatyvios šilumos priemonės. Daliai gyventojų ir įstaigų gali reikėti laikino apgyvendinimo ar darbo režimo pakeitimo.</t>
  </si>
  <si>
    <t>Gali sutrikti šildymas, vandens tiekimas/nuotekų tvarkymas, ryšiai ir paslaugų teikimas, ypač pažeidžiamoms grupėms. Būtina užtikrinti atsarginius energijos šaltinius kritinėms įstaigoms ir infrastruktūrai.</t>
  </si>
  <si>
    <t>Gali būti ribojamas geriamojo vandens naudojimas, sutrikti higienos ir maitinimo paslaugos, reikalingas laikinas vandens tiekimas alternatyviais būdais. Didžiausias poveikis – gydymo, globos, švietimo įstaigoms ir daugiabučiams.</t>
  </si>
  <si>
    <t>Gali sutrikti patalpų šildymas ir karšto vandens tiekimas, ypač šaltuoju metų laiku, didžiausias poveikis pažeidžiamoms grupėms. Gali prireikti laikino apgyvendinimo, šildymo alternatyvų ir darbo režimo keitimo įstaigose.</t>
  </si>
  <si>
    <t>Gali kilti sanitarinės ir higienos problemos, laikinai ribojamas nuotekų tvarkymas ir atliekų surinkimas. Gali būti ribojamas viešųjų paslaugų teikimas, reikalingos laikinos priemonės ir papildomas valymo/transportavimo pajėgumas.</t>
  </si>
  <si>
    <t>Gali sutrikti transporto ir specialiųjų tarnybų aprūpinimas kuru, didėti logistikos kaštai ir paslaugų kainos. Būtiniausios sąlygos dažniausiai užtikrinamos, tačiau gali būti taikomi vartojimo ribojimai ir prioritetai.</t>
  </si>
  <si>
    <t>Gali sutrikti skubios pagalbos iškvietimas, įspėjimo sistemos, nuotolinis darbas ir elektroninės paslaugos. Kritinėms įstaigoms būtina turėti alternatyvius ryšio kanalus ir veiklos tęstinumo sprendimus.</t>
  </si>
  <si>
    <t>Gali sutrikti savivaldybės ir įstaigų IT sistemos, elektroninės paslaugos, duomenų prieinamumas ir darbo procesai. Būtiniausios sąlygos užtikrinamos taikant atsargines priemones, bet paslaugų teikimas gali sulėtėti ar būti ribojamas.</t>
  </si>
  <si>
    <t>Gali būti laikinai sustabdyta įstaigų veikla, vykdoma evakuacija ir ribojamas judėjimas, padidėja specialiųjų tarnybų apkrova. Būtiniausios sąlygos paprastai nesutrikdomos, tačiau galimi trumpalaikiai paslaugų ir veiklos sutrikimai.</t>
  </si>
  <si>
    <t>Gali būti laikinai sutrikdytas eismas ir susisiekimas, prireikti evakuacijos incidento vietoje ir medicininės pagalbos. Būtiniausios sąlygos dažniausiai nesutrikdomos, bet galimi trumpalaikiai paslaugų vėlavimai.</t>
  </si>
  <si>
    <t>Gali būti ribojamas judėjimas, sutrikdomas viešasis transportas ir įstaigų darbas tam tikrose vietose. Būtiniausios sąlygos dažniausiai nesutrikdomos, tačiau galimi laikini viešųjų paslaugų ir saugumo užtikrinimo sutrikimai.</t>
  </si>
  <si>
    <t>Gali būti užtverta teritorija, ribojamas eismas ir vykdoma evakuacija artimiausiuose objektuose. Būtiniausios sąlygos paprastai nesutrikdomos, tačiau galimi laikini paslaugų teikimo ir susisiekimo apribojimai.</t>
  </si>
  <si>
    <t>Gali prireikti laikino apgyvendinimo, maitinimo, sveikatos ir socialinių paslaugų užtikrinimo, didėja įstaigų apkrova. Būtiniausios sąlygos užtikrinamos, tačiau reikalingi papildomi ištekliai ir koordinavimas.</t>
  </si>
  <si>
    <t>Būtiniausios sąlygos paprastai nesutrikdomos, tačiau gali būti ribojamas lankymas ir naudojimasis viešomis erdvėmis, vykdomi remonto darbai. Galimi trumpalaikiai susisiekimo ar veiklos apribojimai paveldo objektų teritorijose.</t>
  </si>
  <si>
    <t>Gali prireikti skubios evakuacijos, laikino apgyvendinimo ir socialinės pagalbos nukentėjusiems gyventojams. Gali būti sutrikdytas vandens, elektros ar šilumos tiekimas gretimuose pastatuose, ribojamas judėjimas teritorijoje.</t>
  </si>
  <si>
    <t>Būtiniausios sąlygos paprastai nesutrikdomos, tačiau didėja greitosios medicinos pagalbos ir gelbėjimo tarnybų apkrova. Gali būti laikinai ribojamas lankymasis vandens telkiniuose ir viešų erdvių naudojimas.</t>
  </si>
  <si>
    <t>Gali būti ribojamas vandens naudojimas, uždaromos užterštos teritorijos, reikalingos valymo ir rekultivacijos priemonės. Galimi laikini paslaugų (vandentvarkos, atliekų) ir ūkinės veiklos apribojimai incidento zonoje.</t>
  </si>
  <si>
    <t>Sprogimai ir kitai pavojingieji radiniai</t>
  </si>
  <si>
    <r>
      <t xml:space="preserve">Galimo pavojaus tikimybės lygis
</t>
    </r>
    <r>
      <rPr>
        <i/>
        <sz val="10"/>
        <color theme="9"/>
        <rFont val="Times New Roman"/>
        <family val="1"/>
        <charset val="186"/>
      </rPr>
      <t>(pildoma automat.)</t>
    </r>
  </si>
  <si>
    <r>
      <t xml:space="preserve">Vertinimo balai
</t>
    </r>
    <r>
      <rPr>
        <i/>
        <sz val="10"/>
        <color theme="9"/>
        <rFont val="Times New Roman"/>
        <family val="1"/>
        <charset val="186"/>
      </rPr>
      <t>(pildoma automat.)</t>
    </r>
  </si>
  <si>
    <r>
      <t xml:space="preserve">Galimų padarinių (poveikio) lygis
</t>
    </r>
    <r>
      <rPr>
        <sz val="10"/>
        <color theme="9"/>
        <rFont val="Times New Roman"/>
        <family val="1"/>
        <charset val="186"/>
      </rPr>
      <t xml:space="preserve">
</t>
    </r>
    <r>
      <rPr>
        <i/>
        <sz val="10"/>
        <color theme="9"/>
        <rFont val="Times New Roman"/>
        <family val="1"/>
        <charset val="186"/>
      </rPr>
      <t>(pildoma automat.)</t>
    </r>
  </si>
  <si>
    <r>
      <t xml:space="preserve">Galimų padarinių (poveikio) lygis
</t>
    </r>
    <r>
      <rPr>
        <i/>
        <sz val="10"/>
        <color theme="9"/>
        <rFont val="Times New Roman"/>
        <family val="1"/>
        <charset val="186"/>
      </rPr>
      <t>(pildoma automat.)</t>
    </r>
  </si>
  <si>
    <r>
      <t xml:space="preserve">8 lentelė. Galimų pavojų rizikos įvertinimas
</t>
    </r>
    <r>
      <rPr>
        <i/>
        <sz val="10"/>
        <color theme="9"/>
        <rFont val="Times New Roman"/>
        <family val="1"/>
        <charset val="186"/>
      </rPr>
      <t>(pildoma automatiškai)</t>
    </r>
  </si>
  <si>
    <t>Savivaldybės ir valstybės įstaigos, gydymo ir socialinių paslaugų teikėjai, švietimo įstaigos, atsiskaitymo vietos (bankomatai/POS aptarnavimo kasa) ir vyresnio amžiaus gyventojai, priklausomi nuo ryšio paslaugų.</t>
  </si>
  <si>
    <t>Bendras rizikos lygis</t>
  </si>
  <si>
    <t>Bendras rizikos lygis balais</t>
  </si>
  <si>
    <t>Mokyklos/darželiai, prekybos centrai, stotys, savivaldybės ir valstybės įstaigos bei renginių vietos, kuriose gali tekti evakuoti pažeidžiamas grupes.</t>
  </si>
  <si>
    <t>Pagrindiniai keliai, geležinkelio ruožai ir transporto mazgai (stotys), o avarijoms su pavojingomis medžiagomis – netoliese esantys daugiabučiai, mokyklos/darželiai ir gydymo įstaigos.</t>
  </si>
  <si>
    <t>Savivaldybės ir valstybės įstaigos, švietimo įstaigos, gydymo įstaigos, kritinės infrastruktūros objektai (elektra, vanduo, ryšiai) ir gyventojų susibūrimo vietos (stotys, prekybos centrai, renginiai).</t>
  </si>
  <si>
    <t>Pritarta Šiaulių miesto savivaldybės Ekstremaliųjų situacijų valdymo plano rengimo darbo grupės posėdžio 2026-02-26 protokolu Nr. VAK-44</t>
  </si>
  <si>
    <t>2026 m. Šiaulių miesto savivaldybės 
galimų pavojų ir ekstremaliųjų situacijų rizikos analizė
(suvestinė)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</si>
</sst>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8"/>
      <name val="Calibri"/>
      <family val="2"/>
      <scheme val="minor"/>
    </font>
    <font>
      <sz val="10"/>
      <color rgb="FF00000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i/>
      <sz val="10"/>
      <color rgb="FFFF0000"/>
      <name val="Times New Roman"/>
      <family val="1"/>
      <charset val="186"/>
    </font>
    <font>
      <sz val="10"/>
      <color rgb="FF1A1C1E"/>
      <name val="Times New Roman"/>
      <family val="1"/>
      <charset val="186"/>
    </font>
    <font>
      <i/>
      <sz val="10"/>
      <color theme="9"/>
      <name val="Times New Roman"/>
      <family val="1"/>
      <charset val="186"/>
    </font>
    <font>
      <sz val="10"/>
      <color theme="9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4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vertical="center" wrapText="1"/>
    </xf>
    <xf numFmtId="0" fontId="1" fillId="0" borderId="22" xfId="0" applyFont="1" applyBorder="1" applyAlignment="1">
      <alignment horizontal="justify" vertical="center" wrapText="1"/>
    </xf>
    <xf numFmtId="0" fontId="1" fillId="0" borderId="26" xfId="0" applyFont="1" applyBorder="1" applyAlignment="1">
      <alignment vertical="center" wrapText="1"/>
    </xf>
    <xf numFmtId="0" fontId="1" fillId="2" borderId="12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0" fontId="1" fillId="4" borderId="11" xfId="0" applyFont="1" applyFill="1" applyBorder="1" applyAlignment="1">
      <alignment vertical="center" wrapText="1"/>
    </xf>
    <xf numFmtId="0" fontId="1" fillId="4" borderId="15" xfId="0" applyFont="1" applyFill="1" applyBorder="1" applyAlignment="1">
      <alignment vertical="center" wrapText="1"/>
    </xf>
    <xf numFmtId="0" fontId="1" fillId="4" borderId="22" xfId="0" applyFont="1" applyFill="1" applyBorder="1" applyAlignment="1">
      <alignment vertical="center" wrapText="1"/>
    </xf>
    <xf numFmtId="0" fontId="1" fillId="4" borderId="12" xfId="0" applyFont="1" applyFill="1" applyBorder="1" applyAlignment="1">
      <alignment vertical="center" wrapText="1"/>
    </xf>
    <xf numFmtId="0" fontId="1" fillId="5" borderId="4" xfId="0" applyFont="1" applyFill="1" applyBorder="1" applyAlignment="1">
      <alignment vertical="center" wrapText="1"/>
    </xf>
    <xf numFmtId="0" fontId="1" fillId="5" borderId="25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vertical="center" wrapText="1"/>
    </xf>
    <xf numFmtId="0" fontId="1" fillId="5" borderId="22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vertical="center" wrapText="1"/>
    </xf>
    <xf numFmtId="0" fontId="10" fillId="6" borderId="11" xfId="0" applyFont="1" applyFill="1" applyBorder="1" applyAlignment="1">
      <alignment vertical="center" wrapText="1"/>
    </xf>
    <xf numFmtId="0" fontId="10" fillId="6" borderId="15" xfId="0" applyFont="1" applyFill="1" applyBorder="1" applyAlignment="1">
      <alignment vertical="center" wrapText="1"/>
    </xf>
    <xf numFmtId="0" fontId="1" fillId="2" borderId="13" xfId="0" applyFont="1" applyFill="1" applyBorder="1" applyAlignment="1">
      <alignment vertical="center" wrapText="1"/>
    </xf>
    <xf numFmtId="0" fontId="1" fillId="5" borderId="1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vertical="center" wrapText="1"/>
    </xf>
    <xf numFmtId="0" fontId="1" fillId="5" borderId="23" xfId="0" applyFont="1" applyFill="1" applyBorder="1" applyAlignment="1">
      <alignment vertical="center" wrapText="1"/>
    </xf>
    <xf numFmtId="0" fontId="1" fillId="4" borderId="13" xfId="0" applyFont="1" applyFill="1" applyBorder="1" applyAlignment="1">
      <alignment vertical="center" wrapText="1"/>
    </xf>
    <xf numFmtId="0" fontId="1" fillId="4" borderId="14" xfId="0" applyFont="1" applyFill="1" applyBorder="1" applyAlignment="1">
      <alignment vertical="center" wrapText="1"/>
    </xf>
    <xf numFmtId="0" fontId="1" fillId="5" borderId="23" xfId="0" applyFont="1" applyFill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37" xfId="0" applyFont="1" applyBorder="1" applyAlignment="1">
      <alignment vertical="center" wrapText="1"/>
    </xf>
    <xf numFmtId="0" fontId="7" fillId="0" borderId="38" xfId="0" applyFont="1" applyBorder="1" applyAlignment="1">
      <alignment vertical="center" wrapText="1"/>
    </xf>
    <xf numFmtId="0" fontId="7" fillId="0" borderId="32" xfId="0" applyFont="1" applyBorder="1" applyAlignment="1">
      <alignment vertical="center" wrapText="1"/>
    </xf>
    <xf numFmtId="0" fontId="7" fillId="0" borderId="39" xfId="0" applyFont="1" applyBorder="1" applyAlignment="1">
      <alignment vertical="center" wrapText="1"/>
    </xf>
    <xf numFmtId="0" fontId="7" fillId="0" borderId="40" xfId="0" applyFont="1" applyBorder="1" applyAlignment="1">
      <alignment vertical="center" wrapText="1"/>
    </xf>
    <xf numFmtId="0" fontId="7" fillId="0" borderId="41" xfId="0" applyFont="1" applyBorder="1" applyAlignment="1">
      <alignment vertical="center" wrapText="1"/>
    </xf>
    <xf numFmtId="0" fontId="7" fillId="0" borderId="42" xfId="0" applyFont="1" applyBorder="1" applyAlignment="1">
      <alignment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33" xfId="0" applyFont="1" applyFill="1" applyBorder="1" applyAlignment="1">
      <alignment horizontal="center" vertical="center" wrapText="1"/>
    </xf>
    <xf numFmtId="0" fontId="1" fillId="5" borderId="34" xfId="0" applyFont="1" applyFill="1" applyBorder="1" applyAlignment="1">
      <alignment horizontal="center" vertical="center" wrapText="1"/>
    </xf>
    <xf numFmtId="0" fontId="1" fillId="5" borderId="35" xfId="0" applyFont="1" applyFill="1" applyBorder="1" applyAlignment="1">
      <alignment horizontal="center" vertical="center" wrapText="1"/>
    </xf>
    <xf numFmtId="0" fontId="1" fillId="5" borderId="30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vertical="center" wrapText="1"/>
    </xf>
    <xf numFmtId="0" fontId="3" fillId="3" borderId="21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 wrapText="1"/>
    </xf>
    <xf numFmtId="0" fontId="1" fillId="5" borderId="43" xfId="0" applyFont="1" applyFill="1" applyBorder="1" applyAlignment="1">
      <alignment horizontal="center" vertical="center" wrapText="1"/>
    </xf>
    <xf numFmtId="0" fontId="1" fillId="5" borderId="30" xfId="0" applyFont="1" applyFill="1" applyBorder="1" applyAlignment="1">
      <alignment vertical="center" wrapText="1"/>
    </xf>
    <xf numFmtId="0" fontId="1" fillId="5" borderId="44" xfId="0" applyFont="1" applyFill="1" applyBorder="1" applyAlignment="1">
      <alignment horizontal="center" vertical="center" wrapText="1"/>
    </xf>
    <xf numFmtId="0" fontId="1" fillId="5" borderId="14" xfId="0" applyFont="1" applyFill="1" applyBorder="1" applyAlignment="1">
      <alignment vertical="center" wrapText="1"/>
    </xf>
    <xf numFmtId="0" fontId="1" fillId="5" borderId="45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35" xfId="0" applyFont="1" applyFill="1" applyBorder="1" applyAlignment="1">
      <alignment horizontal="center" vertical="center" wrapText="1"/>
    </xf>
    <xf numFmtId="0" fontId="3" fillId="9" borderId="27" xfId="0" applyFont="1" applyFill="1" applyBorder="1" applyAlignment="1">
      <alignment horizontal="center" vertical="center" wrapText="1"/>
    </xf>
    <xf numFmtId="0" fontId="3" fillId="9" borderId="9" xfId="0" applyFont="1" applyFill="1" applyBorder="1" applyAlignment="1">
      <alignment horizontal="center" vertical="center"/>
    </xf>
    <xf numFmtId="0" fontId="1" fillId="0" borderId="4" xfId="0" quotePrefix="1" applyFont="1" applyBorder="1" applyAlignment="1">
      <alignment horizontal="center" vertical="center" wrapText="1"/>
    </xf>
    <xf numFmtId="0" fontId="1" fillId="7" borderId="4" xfId="0" quotePrefix="1" applyFont="1" applyFill="1" applyBorder="1" applyAlignment="1">
      <alignment horizontal="center" vertical="center" wrapText="1"/>
    </xf>
    <xf numFmtId="0" fontId="1" fillId="7" borderId="25" xfId="0" quotePrefix="1" applyFont="1" applyFill="1" applyBorder="1" applyAlignment="1">
      <alignment horizontal="center" vertical="center" wrapText="1"/>
    </xf>
    <xf numFmtId="0" fontId="1" fillId="0" borderId="43" xfId="0" quotePrefix="1" applyFont="1" applyBorder="1" applyAlignment="1">
      <alignment horizontal="center" vertical="center" wrapText="1"/>
    </xf>
    <xf numFmtId="0" fontId="1" fillId="8" borderId="31" xfId="0" quotePrefix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8" borderId="22" xfId="0" quotePrefix="1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4" xfId="0" quotePrefix="1" applyFont="1" applyBorder="1" applyAlignment="1">
      <alignment horizontal="center" vertical="center" wrapText="1"/>
    </xf>
    <xf numFmtId="0" fontId="1" fillId="7" borderId="30" xfId="0" quotePrefix="1" applyFont="1" applyFill="1" applyBorder="1" applyAlignment="1">
      <alignment horizontal="center" vertical="center" wrapText="1"/>
    </xf>
    <xf numFmtId="0" fontId="1" fillId="7" borderId="45" xfId="0" quotePrefix="1" applyFont="1" applyFill="1" applyBorder="1" applyAlignment="1">
      <alignment horizontal="center" vertical="center" wrapText="1"/>
    </xf>
    <xf numFmtId="0" fontId="1" fillId="0" borderId="15" xfId="0" quotePrefix="1" applyFont="1" applyBorder="1" applyAlignment="1">
      <alignment horizontal="center" vertical="center" wrapText="1"/>
    </xf>
    <xf numFmtId="0" fontId="1" fillId="8" borderId="23" xfId="0" quotePrefix="1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1" fillId="3" borderId="16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36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50" xfId="0" applyFont="1" applyFill="1" applyBorder="1" applyAlignment="1">
      <alignment horizontal="center" vertical="center" wrapText="1"/>
    </xf>
    <xf numFmtId="0" fontId="1" fillId="3" borderId="51" xfId="0" applyFont="1" applyFill="1" applyBorder="1" applyAlignment="1">
      <alignment horizontal="center" vertical="center" wrapText="1"/>
    </xf>
    <xf numFmtId="0" fontId="1" fillId="3" borderId="52" xfId="0" applyFont="1" applyFill="1" applyBorder="1" applyAlignment="1">
      <alignment horizontal="center" vertical="center" wrapText="1"/>
    </xf>
    <xf numFmtId="0" fontId="1" fillId="3" borderId="5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31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4" fillId="3" borderId="46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center" vertical="center" wrapText="1"/>
    </xf>
    <xf numFmtId="0" fontId="4" fillId="3" borderId="54" xfId="0" applyFont="1" applyFill="1" applyBorder="1" applyAlignment="1">
      <alignment horizontal="center" vertical="center" wrapText="1"/>
    </xf>
    <xf numFmtId="0" fontId="4" fillId="3" borderId="48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55" xfId="0" applyFont="1" applyFill="1" applyBorder="1" applyAlignment="1">
      <alignment horizontal="center" vertical="center" wrapText="1"/>
    </xf>
    <xf numFmtId="0" fontId="4" fillId="9" borderId="0" xfId="0" applyFont="1" applyFill="1" applyAlignment="1">
      <alignment horizontal="center" vertical="center" wrapText="1"/>
    </xf>
    <xf numFmtId="0" fontId="4" fillId="9" borderId="49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 wrapText="1"/>
    </xf>
    <xf numFmtId="0" fontId="4" fillId="9" borderId="19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10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vertical="center" wrapText="1"/>
    </xf>
    <xf numFmtId="0" fontId="1" fillId="13" borderId="14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1" fillId="12" borderId="4" xfId="0" applyFont="1" applyFill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11" borderId="14" xfId="0" applyFont="1" applyFill="1" applyBorder="1" applyAlignment="1">
      <alignment horizontal="center" vertical="center"/>
    </xf>
  </cellXfs>
  <cellStyles count="1">
    <cellStyle name="Įprastas" xfId="0" builtinId="0"/>
  </cellStyles>
  <dxfs count="8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1</xdr:row>
      <xdr:rowOff>19050</xdr:rowOff>
    </xdr:from>
    <xdr:to>
      <xdr:col>20</xdr:col>
      <xdr:colOff>295275</xdr:colOff>
      <xdr:row>7</xdr:row>
      <xdr:rowOff>291465</xdr:rowOff>
    </xdr:to>
    <xdr:pic>
      <xdr:nvPicPr>
        <xdr:cNvPr id="2" name="Paveikslėlis 1">
          <a:extLst>
            <a:ext uri="{FF2B5EF4-FFF2-40B4-BE49-F238E27FC236}">
              <a16:creationId xmlns:a16="http://schemas.microsoft.com/office/drawing/2014/main" id="{FED8D8C9-C2C2-7BA5-7237-A6F74170D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30100" y="190500"/>
          <a:ext cx="7581900" cy="31299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AB3FE-A866-4414-B187-241189F3C689}">
  <sheetPr>
    <pageSetUpPr fitToPage="1"/>
  </sheetPr>
  <dimension ref="A2:D30"/>
  <sheetViews>
    <sheetView tabSelected="1" workbookViewId="0">
      <selection activeCell="I7" sqref="I7"/>
    </sheetView>
  </sheetViews>
  <sheetFormatPr defaultRowHeight="14.4" x14ac:dyDescent="0.3"/>
  <cols>
    <col min="1" max="1" width="8.88671875" customWidth="1"/>
    <col min="2" max="2" width="48.33203125" customWidth="1"/>
    <col min="3" max="3" width="14.109375" style="6" customWidth="1"/>
    <col min="4" max="4" width="17.6640625" style="6" customWidth="1"/>
  </cols>
  <sheetData>
    <row r="2" spans="1:4" ht="49.2" customHeight="1" x14ac:dyDescent="0.3">
      <c r="C2" s="99" t="s">
        <v>275</v>
      </c>
      <c r="D2" s="99"/>
    </row>
    <row r="4" spans="1:4" ht="48.6" customHeight="1" x14ac:dyDescent="0.3">
      <c r="A4" s="97" t="s">
        <v>276</v>
      </c>
      <c r="B4" s="98"/>
      <c r="C4" s="98"/>
      <c r="D4" s="98"/>
    </row>
    <row r="5" spans="1:4" ht="15" thickBot="1" x14ac:dyDescent="0.35"/>
    <row r="6" spans="1:4" ht="31.8" customHeight="1" x14ac:dyDescent="0.3">
      <c r="A6" s="145" t="s">
        <v>2</v>
      </c>
      <c r="B6" s="146" t="s">
        <v>0</v>
      </c>
      <c r="C6" s="146" t="s">
        <v>271</v>
      </c>
      <c r="D6" s="147" t="s">
        <v>270</v>
      </c>
    </row>
    <row r="7" spans="1:4" ht="26.4" x14ac:dyDescent="0.3">
      <c r="A7" s="38">
        <v>1</v>
      </c>
      <c r="B7" s="96" t="s">
        <v>71</v>
      </c>
      <c r="C7" s="141">
        <f>'Rizikos vertinimas'!AL7</f>
        <v>44</v>
      </c>
      <c r="D7" s="148" t="str">
        <f>'Rizikos vertinimas'!AM7</f>
        <v>Labai didelė rizika</v>
      </c>
    </row>
    <row r="8" spans="1:4" ht="52.8" x14ac:dyDescent="0.3">
      <c r="A8" s="38">
        <v>2</v>
      </c>
      <c r="B8" s="96" t="s">
        <v>80</v>
      </c>
      <c r="C8" s="141">
        <f>'Rizikos vertinimas'!AL5</f>
        <v>40</v>
      </c>
      <c r="D8" s="148" t="str">
        <f>'Rizikos vertinimas'!AM5</f>
        <v>Labai didelė rizika</v>
      </c>
    </row>
    <row r="9" spans="1:4" ht="66" x14ac:dyDescent="0.3">
      <c r="A9" s="38">
        <v>3</v>
      </c>
      <c r="B9" s="96" t="s">
        <v>81</v>
      </c>
      <c r="C9" s="141">
        <f>'Rizikos vertinimas'!AL8</f>
        <v>40</v>
      </c>
      <c r="D9" s="148" t="str">
        <f>'Rizikos vertinimas'!AM8</f>
        <v>Labai didelė rizika</v>
      </c>
    </row>
    <row r="10" spans="1:4" ht="39.6" x14ac:dyDescent="0.3">
      <c r="A10" s="38">
        <v>4</v>
      </c>
      <c r="B10" s="96" t="s">
        <v>84</v>
      </c>
      <c r="C10" s="141">
        <f>'Rizikos vertinimas'!AL20</f>
        <v>40</v>
      </c>
      <c r="D10" s="148" t="str">
        <f>'Rizikos vertinimas'!AM20</f>
        <v>Labai didelė rizika</v>
      </c>
    </row>
    <row r="11" spans="1:4" x14ac:dyDescent="0.3">
      <c r="A11" s="38">
        <v>5</v>
      </c>
      <c r="B11" s="96" t="s">
        <v>70</v>
      </c>
      <c r="C11" s="142">
        <f>'Rizikos vertinimas'!AL6</f>
        <v>39</v>
      </c>
      <c r="D11" s="148" t="str">
        <f>'Rizikos vertinimas'!AM6</f>
        <v>Didelė rizika</v>
      </c>
    </row>
    <row r="12" spans="1:4" ht="40.200000000000003" thickBot="1" x14ac:dyDescent="0.35">
      <c r="A12" s="149">
        <v>6</v>
      </c>
      <c r="B12" s="150" t="s">
        <v>243</v>
      </c>
      <c r="C12" s="156">
        <f>'Rizikos vertinimas'!AL11</f>
        <v>33</v>
      </c>
      <c r="D12" s="152" t="str">
        <f>'Rizikos vertinimas'!AM11</f>
        <v>Didelė rizika</v>
      </c>
    </row>
    <row r="13" spans="1:4" ht="26.4" x14ac:dyDescent="0.3">
      <c r="A13" s="37">
        <v>7</v>
      </c>
      <c r="B13" s="153" t="s">
        <v>76</v>
      </c>
      <c r="C13" s="154">
        <f>'Rizikos vertinimas'!AL16</f>
        <v>28</v>
      </c>
      <c r="D13" s="155" t="str">
        <f>'Rizikos vertinimas'!AM16</f>
        <v>Vidutinė rizika</v>
      </c>
    </row>
    <row r="14" spans="1:4" ht="26.4" x14ac:dyDescent="0.3">
      <c r="A14" s="38">
        <v>8</v>
      </c>
      <c r="B14" s="96" t="s">
        <v>74</v>
      </c>
      <c r="C14" s="143">
        <f>'Rizikos vertinimas'!AL14</f>
        <v>24</v>
      </c>
      <c r="D14" s="148" t="str">
        <f>'Rizikos vertinimas'!AM14</f>
        <v>Vidutinė rizika</v>
      </c>
    </row>
    <row r="15" spans="1:4" ht="26.4" x14ac:dyDescent="0.3">
      <c r="A15" s="38">
        <v>9</v>
      </c>
      <c r="B15" s="96" t="s">
        <v>75</v>
      </c>
      <c r="C15" s="143">
        <f>'Rizikos vertinimas'!AL15</f>
        <v>24</v>
      </c>
      <c r="D15" s="148" t="str">
        <f>'Rizikos vertinimas'!AM15</f>
        <v>Vidutinė rizika</v>
      </c>
    </row>
    <row r="16" spans="1:4" x14ac:dyDescent="0.3">
      <c r="A16" s="38">
        <v>10</v>
      </c>
      <c r="B16" s="96" t="s">
        <v>86</v>
      </c>
      <c r="C16" s="143">
        <f>'Rizikos vertinimas'!AL24</f>
        <v>24</v>
      </c>
      <c r="D16" s="148" t="str">
        <f>'Rizikos vertinimas'!AM24</f>
        <v>Vidutinė rizika</v>
      </c>
    </row>
    <row r="17" spans="1:4" x14ac:dyDescent="0.3">
      <c r="A17" s="38">
        <v>11</v>
      </c>
      <c r="B17" s="96" t="s">
        <v>72</v>
      </c>
      <c r="C17" s="143">
        <f>'Rizikos vertinimas'!AL12</f>
        <v>21</v>
      </c>
      <c r="D17" s="148" t="str">
        <f>'Rizikos vertinimas'!AM12</f>
        <v>Vidutinė rizika</v>
      </c>
    </row>
    <row r="18" spans="1:4" ht="26.4" x14ac:dyDescent="0.3">
      <c r="A18" s="38">
        <v>12</v>
      </c>
      <c r="B18" s="96" t="s">
        <v>73</v>
      </c>
      <c r="C18" s="143">
        <f>'Rizikos vertinimas'!AL13</f>
        <v>20</v>
      </c>
      <c r="D18" s="148" t="str">
        <f>'Rizikos vertinimas'!AM13</f>
        <v>Vidutinė rizika</v>
      </c>
    </row>
    <row r="19" spans="1:4" ht="26.4" x14ac:dyDescent="0.3">
      <c r="A19" s="38">
        <v>13</v>
      </c>
      <c r="B19" s="96" t="s">
        <v>78</v>
      </c>
      <c r="C19" s="143">
        <f>'Rizikos vertinimas'!AL18</f>
        <v>20</v>
      </c>
      <c r="D19" s="148" t="str">
        <f>'Rizikos vertinimas'!AM18</f>
        <v>Vidutinė rizika</v>
      </c>
    </row>
    <row r="20" spans="1:4" ht="26.4" x14ac:dyDescent="0.3">
      <c r="A20" s="38">
        <v>14</v>
      </c>
      <c r="B20" s="96" t="s">
        <v>79</v>
      </c>
      <c r="C20" s="143">
        <f>'Rizikos vertinimas'!AL19</f>
        <v>20</v>
      </c>
      <c r="D20" s="148" t="str">
        <f>'Rizikos vertinimas'!AM19</f>
        <v>Vidutinė rizika</v>
      </c>
    </row>
    <row r="21" spans="1:4" x14ac:dyDescent="0.3">
      <c r="A21" s="38">
        <v>15</v>
      </c>
      <c r="B21" s="96" t="s">
        <v>85</v>
      </c>
      <c r="C21" s="143">
        <f>'Rizikos vertinimas'!AL21</f>
        <v>20</v>
      </c>
      <c r="D21" s="148" t="str">
        <f>'Rizikos vertinimas'!AM21</f>
        <v>Vidutinė rizika</v>
      </c>
    </row>
    <row r="22" spans="1:4" x14ac:dyDescent="0.3">
      <c r="A22" s="38">
        <v>16</v>
      </c>
      <c r="B22" s="96" t="s">
        <v>91</v>
      </c>
      <c r="C22" s="143">
        <f>'Rizikos vertinimas'!AL22</f>
        <v>20</v>
      </c>
      <c r="D22" s="148" t="str">
        <f>'Rizikos vertinimas'!AM22</f>
        <v>Vidutinė rizika</v>
      </c>
    </row>
    <row r="23" spans="1:4" x14ac:dyDescent="0.3">
      <c r="A23" s="38">
        <v>17</v>
      </c>
      <c r="B23" s="96" t="s">
        <v>263</v>
      </c>
      <c r="C23" s="143">
        <f>'Rizikos vertinimas'!AL23</f>
        <v>20</v>
      </c>
      <c r="D23" s="148" t="str">
        <f>'Rizikos vertinimas'!AM23</f>
        <v>Vidutinė rizika</v>
      </c>
    </row>
    <row r="24" spans="1:4" x14ac:dyDescent="0.3">
      <c r="A24" s="38">
        <v>18</v>
      </c>
      <c r="B24" s="96" t="s">
        <v>89</v>
      </c>
      <c r="C24" s="143">
        <f>'Rizikos vertinimas'!AL27</f>
        <v>20</v>
      </c>
      <c r="D24" s="148" t="str">
        <f>'Rizikos vertinimas'!AM27</f>
        <v>Vidutinė rizika</v>
      </c>
    </row>
    <row r="25" spans="1:4" ht="26.4" x14ac:dyDescent="0.3">
      <c r="A25" s="38">
        <v>19</v>
      </c>
      <c r="B25" s="96" t="s">
        <v>77</v>
      </c>
      <c r="C25" s="143">
        <f>'Rizikos vertinimas'!AL17</f>
        <v>18</v>
      </c>
      <c r="D25" s="148" t="str">
        <f>'Rizikos vertinimas'!AM17</f>
        <v>Vidutinė rizika</v>
      </c>
    </row>
    <row r="26" spans="1:4" x14ac:dyDescent="0.3">
      <c r="A26" s="38">
        <v>20</v>
      </c>
      <c r="B26" s="96" t="s">
        <v>90</v>
      </c>
      <c r="C26" s="143">
        <f>'Rizikos vertinimas'!AL28</f>
        <v>18</v>
      </c>
      <c r="D26" s="148" t="str">
        <f>'Rizikos vertinimas'!AM28</f>
        <v>Vidutinė rizika</v>
      </c>
    </row>
    <row r="27" spans="1:4" ht="26.4" x14ac:dyDescent="0.3">
      <c r="A27" s="38">
        <v>21</v>
      </c>
      <c r="B27" s="96" t="s">
        <v>88</v>
      </c>
      <c r="C27" s="143">
        <f>'Rizikos vertinimas'!AL26</f>
        <v>16</v>
      </c>
      <c r="D27" s="148" t="str">
        <f>'Rizikos vertinimas'!AM26</f>
        <v>Vidutinė rizika</v>
      </c>
    </row>
    <row r="28" spans="1:4" x14ac:dyDescent="0.3">
      <c r="A28" s="38">
        <v>22</v>
      </c>
      <c r="B28" s="96" t="s">
        <v>87</v>
      </c>
      <c r="C28" s="143">
        <f>'Rizikos vertinimas'!AL25</f>
        <v>15</v>
      </c>
      <c r="D28" s="148" t="str">
        <f>'Rizikos vertinimas'!AM25</f>
        <v>Vidutinė rizika</v>
      </c>
    </row>
    <row r="29" spans="1:4" ht="26.4" x14ac:dyDescent="0.3">
      <c r="A29" s="38">
        <v>23</v>
      </c>
      <c r="B29" s="96" t="s">
        <v>82</v>
      </c>
      <c r="C29" s="144">
        <f>'Rizikos vertinimas'!AL9</f>
        <v>12</v>
      </c>
      <c r="D29" s="148" t="str">
        <f>'Rizikos vertinimas'!AM9</f>
        <v>Priimtina rizika</v>
      </c>
    </row>
    <row r="30" spans="1:4" ht="27" thickBot="1" x14ac:dyDescent="0.35">
      <c r="A30" s="149">
        <v>24</v>
      </c>
      <c r="B30" s="150" t="s">
        <v>83</v>
      </c>
      <c r="C30" s="151">
        <f>'Rizikos vertinimas'!AL10</f>
        <v>12</v>
      </c>
      <c r="D30" s="152" t="str">
        <f>'Rizikos vertinimas'!AM10</f>
        <v>Priimtina rizika</v>
      </c>
    </row>
  </sheetData>
  <sortState xmlns:xlrd2="http://schemas.microsoft.com/office/spreadsheetml/2017/richdata2" ref="A7:D34">
    <sortCondition descending="1" ref="C6:C34"/>
  </sortState>
  <mergeCells count="2">
    <mergeCell ref="A4:D4"/>
    <mergeCell ref="C2:D2"/>
  </mergeCells>
  <conditionalFormatting sqref="D7:D30">
    <cfRule type="containsText" dxfId="7" priority="1" operator="containsText" text="Labai didelė rizika">
      <formula>NOT(ISERROR(SEARCH("Labai didelė rizika",D7)))</formula>
    </cfRule>
    <cfRule type="containsText" dxfId="6" priority="2" operator="containsText" text="Didelė rizika">
      <formula>NOT(ISERROR(SEARCH("Didelė rizika",D7)))</formula>
    </cfRule>
    <cfRule type="containsText" dxfId="5" priority="3" operator="containsText" text="Vidutinė rizika">
      <formula>NOT(ISERROR(SEARCH("Vidutinė rizika",D7)))</formula>
    </cfRule>
    <cfRule type="containsText" dxfId="4" priority="4" operator="containsText" text="Priimtina rizika">
      <formula>NOT(ISERROR(SEARCH("Priimtina rizika",D7)))</formula>
    </cfRule>
  </conditionalFormatting>
  <pageMargins left="0.7" right="0.7" top="0.75" bottom="0.75" header="0.3" footer="0.3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1"/>
  <sheetViews>
    <sheetView zoomScale="90" zoomScaleNormal="9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35" sqref="B35"/>
    </sheetView>
  </sheetViews>
  <sheetFormatPr defaultColWidth="8.88671875" defaultRowHeight="13.8" x14ac:dyDescent="0.25"/>
  <cols>
    <col min="1" max="1" width="4.44140625" style="6" customWidth="1"/>
    <col min="2" max="2" width="42.88671875" style="52" customWidth="1"/>
    <col min="3" max="3" width="28" style="53" customWidth="1"/>
    <col min="4" max="4" width="26.44140625" style="53" customWidth="1"/>
    <col min="5" max="5" width="32.33203125" style="53" customWidth="1"/>
    <col min="6" max="6" width="20" style="53" customWidth="1"/>
    <col min="7" max="7" width="9.5546875" style="6" customWidth="1"/>
    <col min="8" max="8" width="43.33203125" style="53" customWidth="1"/>
    <col min="9" max="9" width="30.33203125" style="53" customWidth="1"/>
    <col min="10" max="10" width="15.44140625" style="53" customWidth="1"/>
    <col min="11" max="11" width="10.21875" style="6" customWidth="1"/>
    <col min="12" max="12" width="23.5546875" style="53" customWidth="1"/>
    <col min="13" max="13" width="19.109375" style="53" customWidth="1"/>
    <col min="14" max="14" width="20.6640625" style="53" customWidth="1"/>
    <col min="15" max="15" width="15.44140625" style="53" customWidth="1"/>
    <col min="16" max="16" width="9.88671875" style="6" customWidth="1"/>
    <col min="17" max="17" width="16.6640625" style="53" customWidth="1"/>
    <col min="18" max="18" width="15.6640625" style="53" customWidth="1"/>
    <col min="19" max="19" width="16.5546875" style="53" customWidth="1"/>
    <col min="20" max="20" width="24.21875" style="53" customWidth="1"/>
    <col min="21" max="21" width="19.44140625" style="53" customWidth="1"/>
    <col min="22" max="22" width="15.44140625" style="53" customWidth="1"/>
    <col min="23" max="23" width="9.6640625" style="6" customWidth="1"/>
    <col min="24" max="24" width="25.6640625" style="53" customWidth="1"/>
    <col min="25" max="25" width="21.6640625" style="53" customWidth="1"/>
    <col min="26" max="26" width="15.44140625" style="53" customWidth="1"/>
    <col min="27" max="27" width="10.109375" style="6" customWidth="1"/>
    <col min="28" max="28" width="12.33203125" style="53" customWidth="1"/>
    <col min="29" max="29" width="10.5546875" style="53" customWidth="1"/>
    <col min="30" max="31" width="8.88671875" style="53"/>
    <col min="32" max="32" width="8.88671875" style="6" customWidth="1"/>
    <col min="33" max="38" width="8.88671875" style="6"/>
    <col min="39" max="39" width="11.33203125" style="6" customWidth="1"/>
    <col min="40" max="16384" width="8.88671875" style="52"/>
  </cols>
  <sheetData>
    <row r="1" spans="1:39" s="3" customFormat="1" ht="32.4" customHeight="1" thickBot="1" x14ac:dyDescent="0.3">
      <c r="A1" s="100" t="s">
        <v>7</v>
      </c>
      <c r="B1" s="101"/>
      <c r="C1" s="101"/>
      <c r="D1" s="102"/>
      <c r="E1" s="122" t="s">
        <v>6</v>
      </c>
      <c r="F1" s="123"/>
      <c r="G1" s="124"/>
      <c r="H1" s="114" t="s">
        <v>66</v>
      </c>
      <c r="I1" s="115"/>
      <c r="J1" s="116"/>
      <c r="K1" s="117"/>
      <c r="L1" s="122" t="s">
        <v>67</v>
      </c>
      <c r="M1" s="123"/>
      <c r="N1" s="123"/>
      <c r="O1" s="123"/>
      <c r="P1" s="124"/>
      <c r="Q1" s="122" t="s">
        <v>68</v>
      </c>
      <c r="R1" s="123"/>
      <c r="S1" s="123"/>
      <c r="T1" s="123"/>
      <c r="U1" s="123"/>
      <c r="V1" s="123"/>
      <c r="W1" s="124"/>
      <c r="X1" s="122" t="s">
        <v>69</v>
      </c>
      <c r="Y1" s="123"/>
      <c r="Z1" s="123"/>
      <c r="AA1" s="124"/>
      <c r="AB1" s="107" t="s">
        <v>268</v>
      </c>
      <c r="AC1" s="108"/>
      <c r="AD1" s="108"/>
      <c r="AE1" s="108"/>
      <c r="AF1" s="108"/>
      <c r="AG1" s="108"/>
      <c r="AH1" s="108"/>
      <c r="AI1" s="108"/>
      <c r="AJ1" s="108"/>
      <c r="AK1" s="108"/>
      <c r="AL1" s="109"/>
      <c r="AM1" s="110"/>
    </row>
    <row r="2" spans="1:39" s="4" customFormat="1" ht="32.4" customHeight="1" x14ac:dyDescent="0.25">
      <c r="A2" s="103"/>
      <c r="B2" s="104"/>
      <c r="C2" s="105"/>
      <c r="D2" s="106"/>
      <c r="E2" s="125"/>
      <c r="F2" s="126"/>
      <c r="G2" s="127"/>
      <c r="H2" s="118"/>
      <c r="I2" s="119"/>
      <c r="J2" s="120"/>
      <c r="K2" s="121"/>
      <c r="L2" s="125"/>
      <c r="M2" s="126"/>
      <c r="N2" s="126"/>
      <c r="O2" s="126"/>
      <c r="P2" s="127"/>
      <c r="Q2" s="125"/>
      <c r="R2" s="126"/>
      <c r="S2" s="126"/>
      <c r="T2" s="126"/>
      <c r="U2" s="126"/>
      <c r="V2" s="126"/>
      <c r="W2" s="127"/>
      <c r="X2" s="125"/>
      <c r="Y2" s="126"/>
      <c r="Z2" s="126"/>
      <c r="AA2" s="127"/>
      <c r="AB2" s="113" t="s">
        <v>12</v>
      </c>
      <c r="AC2" s="111" t="s">
        <v>13</v>
      </c>
      <c r="AD2" s="111"/>
      <c r="AE2" s="112"/>
      <c r="AF2" s="128" t="s">
        <v>17</v>
      </c>
      <c r="AG2" s="129"/>
      <c r="AH2" s="129"/>
      <c r="AI2" s="129"/>
      <c r="AJ2" s="129"/>
      <c r="AK2" s="130"/>
      <c r="AL2" s="135" t="s">
        <v>21</v>
      </c>
      <c r="AM2" s="136"/>
    </row>
    <row r="3" spans="1:39" s="3" customFormat="1" ht="102" customHeight="1" x14ac:dyDescent="0.25">
      <c r="A3" s="39" t="s">
        <v>2</v>
      </c>
      <c r="B3" s="61" t="s">
        <v>0</v>
      </c>
      <c r="C3" s="16" t="s">
        <v>61</v>
      </c>
      <c r="D3" s="15" t="s">
        <v>1</v>
      </c>
      <c r="E3" s="13" t="s">
        <v>62</v>
      </c>
      <c r="F3" s="14" t="s">
        <v>264</v>
      </c>
      <c r="G3" s="15" t="s">
        <v>265</v>
      </c>
      <c r="H3" s="13" t="s">
        <v>63</v>
      </c>
      <c r="I3" s="16" t="s">
        <v>51</v>
      </c>
      <c r="J3" s="14" t="s">
        <v>266</v>
      </c>
      <c r="K3" s="15" t="s">
        <v>265</v>
      </c>
      <c r="L3" s="13" t="s">
        <v>52</v>
      </c>
      <c r="M3" s="16" t="s">
        <v>53</v>
      </c>
      <c r="N3" s="14" t="s">
        <v>64</v>
      </c>
      <c r="O3" s="16" t="s">
        <v>267</v>
      </c>
      <c r="P3" s="15" t="s">
        <v>265</v>
      </c>
      <c r="Q3" s="13" t="s">
        <v>8</v>
      </c>
      <c r="R3" s="14" t="s">
        <v>9</v>
      </c>
      <c r="S3" s="14" t="s">
        <v>10</v>
      </c>
      <c r="T3" s="14" t="s">
        <v>11</v>
      </c>
      <c r="U3" s="14" t="s">
        <v>64</v>
      </c>
      <c r="V3" s="16" t="s">
        <v>267</v>
      </c>
      <c r="W3" s="15" t="s">
        <v>265</v>
      </c>
      <c r="X3" s="13" t="s">
        <v>54</v>
      </c>
      <c r="Y3" s="14" t="s">
        <v>65</v>
      </c>
      <c r="Z3" s="16" t="s">
        <v>267</v>
      </c>
      <c r="AA3" s="15" t="s">
        <v>265</v>
      </c>
      <c r="AB3" s="113"/>
      <c r="AC3" s="17" t="s">
        <v>14</v>
      </c>
      <c r="AD3" s="17" t="s">
        <v>15</v>
      </c>
      <c r="AE3" s="72" t="s">
        <v>16</v>
      </c>
      <c r="AF3" s="131" t="s">
        <v>18</v>
      </c>
      <c r="AG3" s="132"/>
      <c r="AH3" s="133" t="s">
        <v>19</v>
      </c>
      <c r="AI3" s="132"/>
      <c r="AJ3" s="133" t="s">
        <v>20</v>
      </c>
      <c r="AK3" s="134"/>
      <c r="AL3" s="137"/>
      <c r="AM3" s="138"/>
    </row>
    <row r="4" spans="1:39" s="51" customFormat="1" ht="10.8" thickBot="1" x14ac:dyDescent="0.25">
      <c r="A4" s="18">
        <v>1</v>
      </c>
      <c r="B4" s="23">
        <v>2</v>
      </c>
      <c r="C4" s="40">
        <v>3</v>
      </c>
      <c r="D4" s="23">
        <v>4</v>
      </c>
      <c r="E4" s="18">
        <v>5</v>
      </c>
      <c r="F4" s="19">
        <v>6</v>
      </c>
      <c r="G4" s="22">
        <v>7</v>
      </c>
      <c r="H4" s="21">
        <v>8</v>
      </c>
      <c r="I4" s="20">
        <v>9</v>
      </c>
      <c r="J4" s="19">
        <v>10</v>
      </c>
      <c r="K4" s="22">
        <v>11</v>
      </c>
      <c r="L4" s="21">
        <v>12</v>
      </c>
      <c r="M4" s="20">
        <v>13</v>
      </c>
      <c r="N4" s="19">
        <v>14</v>
      </c>
      <c r="O4" s="20">
        <v>15</v>
      </c>
      <c r="P4" s="23">
        <v>16</v>
      </c>
      <c r="Q4" s="18">
        <v>17</v>
      </c>
      <c r="R4" s="19">
        <v>18</v>
      </c>
      <c r="S4" s="20">
        <v>19</v>
      </c>
      <c r="T4" s="19">
        <v>20</v>
      </c>
      <c r="U4" s="20">
        <v>21</v>
      </c>
      <c r="V4" s="19">
        <v>22</v>
      </c>
      <c r="W4" s="22">
        <v>23</v>
      </c>
      <c r="X4" s="21">
        <v>24</v>
      </c>
      <c r="Y4" s="20">
        <v>25</v>
      </c>
      <c r="Z4" s="19">
        <v>26</v>
      </c>
      <c r="AA4" s="22">
        <v>27</v>
      </c>
      <c r="AB4" s="21">
        <v>28</v>
      </c>
      <c r="AC4" s="20">
        <v>29</v>
      </c>
      <c r="AD4" s="19">
        <v>30</v>
      </c>
      <c r="AE4" s="71">
        <v>31</v>
      </c>
      <c r="AF4" s="18">
        <v>32</v>
      </c>
      <c r="AG4" s="19">
        <v>33</v>
      </c>
      <c r="AH4" s="19">
        <v>34</v>
      </c>
      <c r="AI4" s="20">
        <v>35</v>
      </c>
      <c r="AJ4" s="71">
        <v>36</v>
      </c>
      <c r="AK4" s="23">
        <v>37</v>
      </c>
      <c r="AL4" s="80">
        <v>38</v>
      </c>
      <c r="AM4" s="81">
        <v>39</v>
      </c>
    </row>
    <row r="5" spans="1:39" s="4" customFormat="1" ht="169.2" customHeight="1" thickBot="1" x14ac:dyDescent="0.3">
      <c r="A5" s="37">
        <v>1</v>
      </c>
      <c r="B5" s="54" t="s">
        <v>80</v>
      </c>
      <c r="C5" s="27" t="s">
        <v>92</v>
      </c>
      <c r="D5" s="25" t="s">
        <v>93</v>
      </c>
      <c r="E5" s="11" t="s">
        <v>25</v>
      </c>
      <c r="F5" s="29" t="str" cm="1">
        <f t="array" ref="F5">IFERROR(LOOKUP(2, 1/(lentelės!A2:A7=E5), lentelės!B2:B7), "Nėra atitikmens")</f>
        <v>labai didelė tikimybė</v>
      </c>
      <c r="G5" s="73" cm="1">
        <f t="array" ref="G5">IFERROR(LOOKUP(2, 1/(lentelės!B2:B7=F5), lentelės!C2:C7), "Nėra atitikmens")</f>
        <v>5</v>
      </c>
      <c r="H5" s="11" t="s">
        <v>94</v>
      </c>
      <c r="I5" s="27" t="s">
        <v>217</v>
      </c>
      <c r="J5" s="31" t="str" cm="1">
        <f t="array" ref="J5">IFERROR(LOOKUP(2, 1/(lentelės!E3:E7=H5), lentelės!F3:F7), "Nėra atitikmens")</f>
        <v>ribotas</v>
      </c>
      <c r="K5" s="32" cm="1">
        <f t="array" ref="K5">IFERROR(LOOKUP(2, 1/(lentelės!F3:F7=J5), lentelės!G3:G7), "Nėra atitikmens")</f>
        <v>2</v>
      </c>
      <c r="L5" s="27" t="s">
        <v>95</v>
      </c>
      <c r="M5" s="27" t="s">
        <v>107</v>
      </c>
      <c r="N5" s="12" t="s">
        <v>60</v>
      </c>
      <c r="O5" s="33" t="str" cm="1">
        <f t="array" ref="O5">IFERROR(LOOKUP(2, 1/(lentelės!E9:E13=N5), lentelės!F9:F13), "Nėra atitikmens")</f>
        <v>didelis</v>
      </c>
      <c r="P5" s="34" cm="1">
        <f t="array" ref="P5">IFERROR(LOOKUP(2, 1/(lentelės!F9:F13=O5), lentelės!G9:G13), "Nėra atitikmens")</f>
        <v>3</v>
      </c>
      <c r="Q5" s="28" t="s">
        <v>96</v>
      </c>
      <c r="R5" s="24" t="s">
        <v>96</v>
      </c>
      <c r="S5" s="24" t="s">
        <v>96</v>
      </c>
      <c r="T5" s="24" t="s">
        <v>97</v>
      </c>
      <c r="U5" s="12" t="s">
        <v>60</v>
      </c>
      <c r="V5" s="33" t="str" cm="1">
        <f t="array" ref="V5">IFERROR(LOOKUP(2, 1/(lentelės!E9:E13=U5), lentelės!F9:F13), "Nėra atitikmens")</f>
        <v>didelis</v>
      </c>
      <c r="W5" s="34" cm="1">
        <f t="array" ref="W5">IFERROR(LOOKUP(2, 1/(lentelės!F9:F13=V5), lentelės!G9:G13), "Nėra atitikmens")</f>
        <v>3</v>
      </c>
      <c r="X5" s="28" t="s">
        <v>236</v>
      </c>
      <c r="Y5" s="12" t="s">
        <v>99</v>
      </c>
      <c r="Z5" s="33" t="str" cm="1">
        <f t="array" ref="Z5">IFERROR(LOOKUP(2, 1/(lentelės!E15:E19=Y5), lentelės!F15:F19), "Nėra atitikmens")</f>
        <v>didelis</v>
      </c>
      <c r="AA5" s="63" cm="1">
        <f t="array" ref="AA5">IFERROR(LOOKUP(2, 1/(lentelės!F15:F19=Z5), lentelės!G15:G19), "Nėra atitikmens")</f>
        <v>3</v>
      </c>
      <c r="AB5" s="64">
        <f>G5</f>
        <v>5</v>
      </c>
      <c r="AC5" s="65">
        <f>K5</f>
        <v>2</v>
      </c>
      <c r="AD5" s="65">
        <f>MAX(P5, W5)</f>
        <v>3</v>
      </c>
      <c r="AE5" s="30">
        <f>AA5</f>
        <v>3</v>
      </c>
      <c r="AF5" s="78">
        <f>AB5*AC5</f>
        <v>10</v>
      </c>
      <c r="AG5" s="82" t="str">
        <f t="shared" ref="AG5:AG9" si="0">IF(OR(AND(AB5=1,AC5&lt;=3),AND(AB5=2,AC5&lt;=1),AND(AB5=3,AC5&lt;=1),AND(AB5=4,AC5=1)),"Priimtina rizika",
IF(OR(AND(AB5=1,AC5=4),AND(AB5=2,AC5=2),AND(AB5=2,AC5=3),AND(AB5=3,AC5=2),AND(AB5=4,AC5=2),AND(AB5=5,AC5=1)),"Vidutinė rizika",
IF(OR(AND(AB5=1,AC5=5),AND(AB5=2,AC5=4),AND(AB5=2,AC5=5),AND(AB5=3,AC5=3),AND(AB5=3,AC5=4),AND(AB5=4,AC5=3),AND(AB5=5,AC5=2)),"Didelė rizika",
IF(OR(AND(AB5=3,AC5=5),AND(AB5=4,AC5=4),AND(AB5=4,AC5=5),AND(AB5=5,AC5=3),AND(AB5=5,AC5=4),AND(AB5=5,AC5=5)),"Labai didelė rizika",
"Neapibrėžta rizika"))))</f>
        <v>Didelė rizika</v>
      </c>
      <c r="AH5" s="83">
        <f>AB5*AD5</f>
        <v>15</v>
      </c>
      <c r="AI5" s="82" t="str">
        <f t="shared" ref="AI5:AI9" si="1">IF(OR(AND(AB5=1,AD5&lt;=3),AND(AB5=2,AD5&lt;=1),AND(AB5=3,AD5&lt;=1),AND(AB5=4,AD5=1)),"Priimtina rizika",
IF(OR(AND(AB5=1,AD5=4),AND(AB5=2,AD5=2),AND(AB5=2,AD5=3),AND(AB5=3,AD5=2),AND(AB5=4,AD5=2),AND(AB5=5,AD5=1)),"Vidutinė rizika",
IF(OR(AND(AB5=1,AD5=5),AND(AB5=2,AD5=4),AND(AB5=2,AD5=5),AND(AB5=3,AD5=3),AND(AB5=3,AD5=4),AND(AB5=4,AD5=3),AND(AB5=5,AD5=2)),"Didelė rizika",
IF(OR(AND(AB5=3,AD5=5),AND(AB5=4,AD5=4),AND(AB5=4,AD5=5),AND(AB5=5,AD5=3),AND(AB5=5,AD5=4),AND(AB5=5,AD5=5)),"Labai didelė rizika",
"Neapibrėžta rizika"))))</f>
        <v>Labai didelė rizika</v>
      </c>
      <c r="AJ5" s="84">
        <f>AB5*AE5</f>
        <v>15</v>
      </c>
      <c r="AK5" s="85" t="str">
        <f t="shared" ref="AK5:AK10" si="2">IF(OR(AND(AB5=1,AE5&lt;=3),AND(AB5=2,AE5&lt;=1),AND(AB5=3,AE5&lt;=1),AND(AB5=4,AE5=1)),"Priimtina rizika",
IF(OR(AND(AB5=1,AE5=4),AND(AB5=2,AE5=2),AND(AB5=3,AE5=2),AND(AB5=4,AE5=2),AND(AB5=5,AE5=1)),"Vidutinė rizika",
IF(OR(AND(AB5=1,AE5=5),AND(AB5=2,AE5=4),AND(AB5=2,AE5=5),AND(AB5=3,AE5=3),AND(AB5=3,AE5=4),AND(AB5=4,AE5=3),AND(AB5=5,AE5=2)),"Didelė rizika",
IF(OR(AND(AB5=3,AE5=5),AND(AB5=4,AE5=4),AND(AB5=4,AE5=5),AND(AB5=5,AE5=3),AND(AB5=5,AE5=4),AND(AB5=5,AE5=5)),"Labai didelė rizika",
"Neapibrėžta rizika"))))</f>
        <v>Labai didelė rizika</v>
      </c>
      <c r="AL5" s="86">
        <f>SUM(AF5,AH5,AJ5)</f>
        <v>40</v>
      </c>
      <c r="AM5" s="87" t="str">
        <f>IF(COUNTIF(AG5:AK5,"Labai didelė rizika")&gt;=2,"Labai didelė rizika",
IF((COUNTIF(AG5:AK5,"Priimtina rizika")+COUNTIF(AG5:AK5,"Vidutinė rizika")+COUNTIF(AG5:AK5,"Didelė rizika")+COUNTIF(AG5:AK5,"Labai didelė rizika"))=0,"Neapibrėžta rizika",
IF(ROUND((1*COUNTIF(AG5:AK5,"Priimtina rizika")+2*COUNTIF(AG5:AK5,"Vidutinė rizika")+3*COUNTIF(AG5:AK5,"Didelė rizika")+4*COUNTIF(AG5:AK5,"Labai didelė rizika"))/
(COUNTIF(AG5:AK5,"Priimtina rizika")+COUNTIF(AG5:AK5,"Vidutinė rizika")+COUNTIF(AG5:AK5,"Didelė rizika")+COUNTIF(AG5:AK5,"Labai didelė rizika")),0)=1,"Priimtina rizika",
IF(ROUND((1*COUNTIF(AG5:AK5,"Priimtina rizika")+2*COUNTIF(AG5:AK5,"Vidutinė rizika")+3*COUNTIF(AG5:AK5,"Didelė rizika")+4*COUNTIF(AG5:AK5,"Labai didelė rizika"))/
(COUNTIF(AG5:AK5,"Priimtina rizika")+COUNTIF(AG5:AK5,"Vidutinė rizika")+COUNTIF(AG5:AK5,"Didelė rizika")+COUNTIF(AG5:AK5,"Labai didelė rizika")),0)=2,"Vidutinė rizika",
IF(ROUND((1*COUNTIF(AG5:AK5,"Priimtina rizika")+2*COUNTIF(AG5:AK5,"Vidutinė rizika")+3*COUNTIF(AG5:AK5,"Didelė rizika")+4*COUNTIF(AG5:AK5,"Labai didelė rizika"))/
(COUNTIF(AG5:AK5,"Priimtina rizika")+COUNTIF(AG5:AK5,"Vidutinė rizika")+COUNTIF(AG5:AK5,"Didelė rizika")+COUNTIF(AG5:AK5,"Labai didelė rizika")),0)=3,"Didelė rizika",
"Labai didelė rizika")))))</f>
        <v>Labai didelė rizika</v>
      </c>
    </row>
    <row r="6" spans="1:39" s="4" customFormat="1" ht="124.8" customHeight="1" thickBot="1" x14ac:dyDescent="0.3">
      <c r="A6" s="38">
        <v>2</v>
      </c>
      <c r="B6" s="55" t="s">
        <v>70</v>
      </c>
      <c r="C6" s="27" t="s">
        <v>115</v>
      </c>
      <c r="D6" s="25" t="s">
        <v>114</v>
      </c>
      <c r="E6" s="11" t="s">
        <v>27</v>
      </c>
      <c r="F6" s="62" t="str" cm="1">
        <f t="array" ref="F6">IFERROR(LOOKUP(2, 1/(lentelės!A2:A7=E6), lentelės!B2:B7), "Nėra atitikmens")</f>
        <v>vidutinė tikimybė</v>
      </c>
      <c r="G6" s="73" cm="1">
        <f t="array" ref="G6">IFERROR(LOOKUP(2, 1/(lentelės!B2:B7=F6), lentelės!C2:C7), "Nėra atitikmens")</f>
        <v>3</v>
      </c>
      <c r="H6" s="11" t="s">
        <v>106</v>
      </c>
      <c r="I6" s="27" t="s">
        <v>274</v>
      </c>
      <c r="J6" s="31" t="str" cm="1">
        <f t="array" ref="J6">IFERROR(LOOKUP(2, 1/(lentelės!E3:E7=H6), lentelės!F3:F7), "Nėra atitikmens")</f>
        <v>katastrofinis</v>
      </c>
      <c r="K6" s="32" cm="1">
        <f t="array" ref="K6">IFERROR(LOOKUP(2, 1/(lentelės!F3:F7=J6), lentelės!G3:G7), "Nėra atitikmens")</f>
        <v>5</v>
      </c>
      <c r="L6" s="27" t="s">
        <v>117</v>
      </c>
      <c r="M6" s="27" t="s">
        <v>116</v>
      </c>
      <c r="N6" s="12" t="s">
        <v>57</v>
      </c>
      <c r="O6" s="33" t="str" cm="1">
        <f t="array" ref="O6">IFERROR(LOOKUP(2, 1/(lentelės!E9:E13=N6), lentelės!F9:F13), "Nėra atitikmens")</f>
        <v>labai didelis</v>
      </c>
      <c r="P6" s="32" cm="1">
        <f t="array" ref="P6">IFERROR(LOOKUP(2, 1/(lentelės!F9:F13=O6), lentelės!G9:G13), "Nėra atitikmens")</f>
        <v>4</v>
      </c>
      <c r="Q6" s="28" t="s">
        <v>96</v>
      </c>
      <c r="R6" s="24" t="s">
        <v>96</v>
      </c>
      <c r="S6" s="24" t="s">
        <v>96</v>
      </c>
      <c r="T6" s="24" t="s">
        <v>118</v>
      </c>
      <c r="U6" s="12" t="s">
        <v>57</v>
      </c>
      <c r="V6" s="35" t="str" cm="1">
        <f t="array" ref="V6">IFERROR(LOOKUP(2, 1/(lentelės!E9:E13=U6), lentelės!F9:F13), "Nėra atitikmens")</f>
        <v>labai didelis</v>
      </c>
      <c r="W6" s="36" cm="1">
        <f t="array" ref="W6">IFERROR(LOOKUP(2, 1/(lentelės!F9:F13=V6), lentelės!G9:G13), "Nėra atitikmens")</f>
        <v>4</v>
      </c>
      <c r="X6" s="28" t="s">
        <v>237</v>
      </c>
      <c r="Y6" s="12" t="s">
        <v>105</v>
      </c>
      <c r="Z6" s="35" t="str" cm="1">
        <f t="array" ref="Z6">IFERROR(LOOKUP(2, 1/(lentelės!E15:E19=Y6), lentelės!F15:F19), "Nėra atitikmens")</f>
        <v>labai didelis</v>
      </c>
      <c r="AA6" s="66" cm="1">
        <f t="array" ref="AA6">IFERROR(LOOKUP(2, 1/(lentelės!F15:F19=Z6), lentelės!G15:G19), "Nėra atitikmens")</f>
        <v>4</v>
      </c>
      <c r="AB6" s="64">
        <f t="shared" ref="AB6:AB31" si="3">G6</f>
        <v>3</v>
      </c>
      <c r="AC6" s="65">
        <f t="shared" ref="AC6:AC31" si="4">K6</f>
        <v>5</v>
      </c>
      <c r="AD6" s="65">
        <f t="shared" ref="AD6:AD31" si="5">MAX(P6, W6)</f>
        <v>4</v>
      </c>
      <c r="AE6" s="30">
        <f t="shared" ref="AE6:AE31" si="6">AA6</f>
        <v>4</v>
      </c>
      <c r="AF6" s="78">
        <f t="shared" ref="AF6:AF31" si="7">AB6*AC6</f>
        <v>15</v>
      </c>
      <c r="AG6" s="82" t="str">
        <f t="shared" si="0"/>
        <v>Labai didelė rizika</v>
      </c>
      <c r="AH6" s="83">
        <f t="shared" ref="AH6:AH31" si="8">AB6*AD6</f>
        <v>12</v>
      </c>
      <c r="AI6" s="82" t="str">
        <f t="shared" si="1"/>
        <v>Didelė rizika</v>
      </c>
      <c r="AJ6" s="84">
        <f t="shared" ref="AJ6:AJ31" si="9">AB6*AE6</f>
        <v>12</v>
      </c>
      <c r="AK6" s="85" t="str">
        <f t="shared" si="2"/>
        <v>Didelė rizika</v>
      </c>
      <c r="AL6" s="88">
        <f t="shared" ref="AL6:AL31" si="10">SUM(AF6,AH6,AJ6)</f>
        <v>39</v>
      </c>
      <c r="AM6" s="89" t="str">
        <f>IF(COUNTIF(AG6:AK6,"Labai didelė rizika")&gt;=2,"Labai didelė rizika",
IF((COUNTIF(AG6:AK6,"Priimtina rizika")+COUNTIF(AG6:AK6,"Vidutinė rizika")+COUNTIF(AG6:AK6,"Didelė rizika")+COUNTIF(AG6:AK6,"Labai didelė rizika"))=0,"Neapibrėžta rizika",
IF(ROUND((1*COUNTIF(AG6:AK6,"Priimtina rizika")+2*COUNTIF(AG6:AK6,"Vidutinė rizika")+3*COUNTIF(AG6:AK6,"Didelė rizika")+4*COUNTIF(AG6:AK6,"Labai didelė rizika"))/
(COUNTIF(AG6:AK6,"Priimtina rizika")+COUNTIF(AG6:AK6,"Vidutinė rizika")+COUNTIF(AG6:AK6,"Didelė rizika")+COUNTIF(AG6:AK6,"Labai didelė rizika")),0)=1,"Priimtina rizika",
IF(ROUND((1*COUNTIF(AG6:AK6,"Priimtina rizika")+2*COUNTIF(AG6:AK6,"Vidutinė rizika")+3*COUNTIF(AG6:AK6,"Didelė rizika")+4*COUNTIF(AG6:AK6,"Labai didelė rizika"))/
(COUNTIF(AG6:AK6,"Priimtina rizika")+COUNTIF(AG6:AK6,"Vidutinė rizika")+COUNTIF(AG6:AK6,"Didelė rizika")+COUNTIF(AG6:AK6,"Labai didelė rizika")),0)=2,"Vidutinė rizika",
IF(ROUND((1*COUNTIF(AG6:AK6,"Priimtina rizika")+2*COUNTIF(AG6:AK6,"Vidutinė rizika")+3*COUNTIF(AG6:AK6,"Didelė rizika")+4*COUNTIF(AG6:AK6,"Labai didelė rizika"))/
(COUNTIF(AG6:AK6,"Priimtina rizika")+COUNTIF(AG6:AK6,"Vidutinė rizika")+COUNTIF(AG6:AK6,"Didelė rizika")+COUNTIF(AG6:AK6,"Labai didelė rizika")),0)=3,"Didelė rizika",
"Labai didelė rizika")))))</f>
        <v>Didelė rizika</v>
      </c>
    </row>
    <row r="7" spans="1:39" s="4" customFormat="1" ht="120.6" customHeight="1" thickBot="1" x14ac:dyDescent="0.3">
      <c r="A7" s="38">
        <v>3</v>
      </c>
      <c r="B7" s="55" t="s">
        <v>71</v>
      </c>
      <c r="C7" s="27" t="s">
        <v>92</v>
      </c>
      <c r="D7" s="25" t="s">
        <v>100</v>
      </c>
      <c r="E7" s="11" t="s">
        <v>22</v>
      </c>
      <c r="F7" s="29" t="str" cm="1">
        <f t="array" ref="F7">IFERROR(LOOKUP(2, 1/(lentelės!A2:A7=E7), lentelės!B2:B7), "Nėra atitikmens")</f>
        <v>didelė tikimybė</v>
      </c>
      <c r="G7" s="73" cm="1">
        <f t="array" ref="G7">IFERROR(LOOKUP(2, 1/(lentelės!B2:B7=F7), lentelės!C2:C7), "Nėra atitikmens")</f>
        <v>4</v>
      </c>
      <c r="H7" s="11" t="s">
        <v>101</v>
      </c>
      <c r="I7" s="27" t="s">
        <v>218</v>
      </c>
      <c r="J7" s="31" t="str" cm="1">
        <f t="array" ref="J7">IFERROR(LOOKUP(2, 1/(lentelės!E3:E7=H7), lentelės!F3:F7), "Nėra atitikmens")</f>
        <v>labai didelis</v>
      </c>
      <c r="K7" s="32" cm="1">
        <f t="array" ref="K7">IFERROR(LOOKUP(2, 1/(lentelės!F3:F7=J7), lentelės!G3:G7), "Nėra atitikmens")</f>
        <v>4</v>
      </c>
      <c r="L7" s="27" t="s">
        <v>102</v>
      </c>
      <c r="M7" s="27" t="s">
        <v>103</v>
      </c>
      <c r="N7" s="12" t="s">
        <v>60</v>
      </c>
      <c r="O7" s="35" t="str" cm="1">
        <f t="array" ref="O7">IFERROR(LOOKUP(2, 1/(lentelės!E9:E13=N7), lentelės!F9:F13), "Nėra atitikmens")</f>
        <v>didelis</v>
      </c>
      <c r="P7" s="32" cm="1">
        <f t="array" ref="P7">IFERROR(LOOKUP(2, 1/(lentelės!F9:F13=O7), lentelės!G9:G13), "Nėra atitikmens")</f>
        <v>3</v>
      </c>
      <c r="Q7" s="28" t="s">
        <v>96</v>
      </c>
      <c r="R7" s="24" t="s">
        <v>96</v>
      </c>
      <c r="S7" s="24" t="s">
        <v>96</v>
      </c>
      <c r="T7" s="24" t="s">
        <v>104</v>
      </c>
      <c r="U7" s="12" t="s">
        <v>59</v>
      </c>
      <c r="V7" s="35" t="str" cm="1">
        <f t="array" ref="V7">IFERROR(LOOKUP(2, 1/(lentelės!E9:E13=U7), lentelės!F9:F13), "Nėra atitikmens")</f>
        <v>ribotas</v>
      </c>
      <c r="W7" s="36" cm="1">
        <f t="array" ref="W7">IFERROR(LOOKUP(2, 1/(lentelės!F9:F13=V7), lentelės!G9:G13), "Nėra atitikmens")</f>
        <v>2</v>
      </c>
      <c r="X7" s="28" t="s">
        <v>238</v>
      </c>
      <c r="Y7" s="12" t="s">
        <v>105</v>
      </c>
      <c r="Z7" s="35" t="str" cm="1">
        <f t="array" ref="Z7">IFERROR(LOOKUP(2, 1/(lentelės!E15:E19=Y7), lentelės!F15:F19), "Nėra atitikmens")</f>
        <v>labai didelis</v>
      </c>
      <c r="AA7" s="66" cm="1">
        <f t="array" ref="AA7">IFERROR(LOOKUP(2, 1/(lentelės!F15:F19=Z7), lentelės!G15:G19), "Nėra atitikmens")</f>
        <v>4</v>
      </c>
      <c r="AB7" s="64">
        <f t="shared" si="3"/>
        <v>4</v>
      </c>
      <c r="AC7" s="65">
        <f t="shared" si="4"/>
        <v>4</v>
      </c>
      <c r="AD7" s="65">
        <f t="shared" si="5"/>
        <v>3</v>
      </c>
      <c r="AE7" s="30">
        <f t="shared" si="6"/>
        <v>4</v>
      </c>
      <c r="AF7" s="78">
        <f t="shared" si="7"/>
        <v>16</v>
      </c>
      <c r="AG7" s="82" t="str">
        <f t="shared" si="0"/>
        <v>Labai didelė rizika</v>
      </c>
      <c r="AH7" s="83">
        <f t="shared" si="8"/>
        <v>12</v>
      </c>
      <c r="AI7" s="82" t="str">
        <f t="shared" si="1"/>
        <v>Didelė rizika</v>
      </c>
      <c r="AJ7" s="84">
        <f t="shared" si="9"/>
        <v>16</v>
      </c>
      <c r="AK7" s="85" t="str">
        <f t="shared" si="2"/>
        <v>Labai didelė rizika</v>
      </c>
      <c r="AL7" s="88">
        <f t="shared" si="10"/>
        <v>44</v>
      </c>
      <c r="AM7" s="89" t="str">
        <f>IF(COUNTIF(AG7:AK7,"Labai didelė rizika")&gt;=2,"Labai didelė rizika",
IF((COUNTIF(AG7:AK7,"Priimtina rizika")+COUNTIF(AG7:AK7,"Vidutinė rizika")+COUNTIF(AG7:AK7,"Didelė rizika")+COUNTIF(AG7:AK7,"Labai didelė rizika"))=0,"Neapibrėžta rizika",
IF(ROUND((1*COUNTIF(AG7:AK7,"Priimtina rizika")+2*COUNTIF(AG7:AK7,"Vidutinė rizika")+3*COUNTIF(AG7:AK7,"Didelė rizika")+4*COUNTIF(AG7:AK7,"Labai didelė rizika"))/
(COUNTIF(AG7:AK7,"Priimtina rizika")+COUNTIF(AG7:AK7,"Vidutinė rizika")+COUNTIF(AG7:AK7,"Didelė rizika")+COUNTIF(AG7:AK7,"Labai didelė rizika")),0)=1,"Priimtina rizika",
IF(ROUND((1*COUNTIF(AG7:AK7,"Priimtina rizika")+2*COUNTIF(AG7:AK7,"Vidutinė rizika")+3*COUNTIF(AG7:AK7,"Didelė rizika")+4*COUNTIF(AG7:AK7,"Labai didelė rizika"))/
(COUNTIF(AG7:AK7,"Priimtina rizika")+COUNTIF(AG7:AK7,"Vidutinė rizika")+COUNTIF(AG7:AK7,"Didelė rizika")+COUNTIF(AG7:AK7,"Labai didelė rizika")),0)=2,"Vidutinė rizika",
IF(ROUND((1*COUNTIF(AG7:AK7,"Priimtina rizika")+2*COUNTIF(AG7:AK7,"Vidutinė rizika")+3*COUNTIF(AG7:AK7,"Didelė rizika")+4*COUNTIF(AG7:AK7,"Labai didelė rizika"))/
(COUNTIF(AG7:AK7,"Priimtina rizika")+COUNTIF(AG7:AK7,"Vidutinė rizika")+COUNTIF(AG7:AK7,"Didelė rizika")+COUNTIF(AG7:AK7,"Labai didelė rizika")),0)=3,"Didelė rizika",
"Labai didelė rizika")))))</f>
        <v>Labai didelė rizika</v>
      </c>
    </row>
    <row r="8" spans="1:39" s="4" customFormat="1" ht="106.2" thickBot="1" x14ac:dyDescent="0.3">
      <c r="A8" s="37">
        <v>4</v>
      </c>
      <c r="B8" s="55" t="s">
        <v>81</v>
      </c>
      <c r="C8" s="27" t="s">
        <v>108</v>
      </c>
      <c r="D8" s="25" t="s">
        <v>109</v>
      </c>
      <c r="E8" s="11" t="s">
        <v>25</v>
      </c>
      <c r="F8" s="29" t="str" cm="1">
        <f t="array" ref="F8">IFERROR(LOOKUP(2, 1/(lentelės!A2:A7=E8), lentelės!B2:B7), "Nėra atitikmens")</f>
        <v>labai didelė tikimybė</v>
      </c>
      <c r="G8" s="73" cm="1">
        <f t="array" ref="G8">IFERROR(LOOKUP(2, 1/(lentelės!B2:B7=F8), lentelės!C2:C7), "Nėra atitikmens")</f>
        <v>5</v>
      </c>
      <c r="H8" s="11" t="s">
        <v>110</v>
      </c>
      <c r="I8" s="27" t="s">
        <v>239</v>
      </c>
      <c r="J8" s="31" t="str" cm="1">
        <f t="array" ref="J8">IFERROR(LOOKUP(2, 1/(lentelės!E3:E7=H8), lentelės!F3:F7), "Nėra atitikmens")</f>
        <v>didelis</v>
      </c>
      <c r="K8" s="32" cm="1">
        <f t="array" ref="K8">IFERROR(LOOKUP(2, 1/(lentelės!F3:F7=J8), lentelės!G3:G7), "Nėra atitikmens")</f>
        <v>3</v>
      </c>
      <c r="L8" s="27" t="s">
        <v>111</v>
      </c>
      <c r="M8" s="27" t="s">
        <v>112</v>
      </c>
      <c r="N8" s="12" t="s">
        <v>60</v>
      </c>
      <c r="O8" s="35" t="str" cm="1">
        <f t="array" ref="O8">IFERROR(LOOKUP(2, 1/(lentelės!E9:E13=N8), lentelės!F9:F13), "Nėra atitikmens")</f>
        <v>didelis</v>
      </c>
      <c r="P8" s="32" cm="1">
        <f t="array" ref="P8">IFERROR(LOOKUP(2, 1/(lentelės!F9:F13=O8), lentelės!G9:G13), "Nėra atitikmens")</f>
        <v>3</v>
      </c>
      <c r="Q8" s="28" t="s">
        <v>96</v>
      </c>
      <c r="R8" s="24" t="s">
        <v>96</v>
      </c>
      <c r="S8" s="24" t="s">
        <v>96</v>
      </c>
      <c r="T8" s="24" t="s">
        <v>113</v>
      </c>
      <c r="U8" s="12" t="s">
        <v>59</v>
      </c>
      <c r="V8" s="35" t="str" cm="1">
        <f t="array" ref="V8">IFERROR(LOOKUP(2, 1/(lentelės!E9:E13=U8), lentelės!F9:F13), "Nėra atitikmens")</f>
        <v>ribotas</v>
      </c>
      <c r="W8" s="36" cm="1">
        <f t="array" ref="W8">IFERROR(LOOKUP(2, 1/(lentelės!F9:F13=V8), lentelės!G9:G13), "Nėra atitikmens")</f>
        <v>2</v>
      </c>
      <c r="X8" s="28" t="s">
        <v>240</v>
      </c>
      <c r="Y8" s="12" t="s">
        <v>98</v>
      </c>
      <c r="Z8" s="35" t="str" cm="1">
        <f t="array" ref="Z8">IFERROR(LOOKUP(2, 1/(lentelės!E15:E19=Y8), lentelės!F15:F19), "Nėra atitikmens")</f>
        <v>ribotas</v>
      </c>
      <c r="AA8" s="66" cm="1">
        <f t="array" ref="AA8">IFERROR(LOOKUP(2, 1/(lentelės!F15:F19=Z8), lentelės!G15:G19), "Nėra atitikmens")</f>
        <v>2</v>
      </c>
      <c r="AB8" s="64">
        <f t="shared" si="3"/>
        <v>5</v>
      </c>
      <c r="AC8" s="65">
        <f t="shared" si="4"/>
        <v>3</v>
      </c>
      <c r="AD8" s="65">
        <f t="shared" si="5"/>
        <v>3</v>
      </c>
      <c r="AE8" s="30">
        <f t="shared" si="6"/>
        <v>2</v>
      </c>
      <c r="AF8" s="78">
        <f t="shared" si="7"/>
        <v>15</v>
      </c>
      <c r="AG8" s="82" t="str">
        <f t="shared" si="0"/>
        <v>Labai didelė rizika</v>
      </c>
      <c r="AH8" s="83">
        <f t="shared" si="8"/>
        <v>15</v>
      </c>
      <c r="AI8" s="82" t="str">
        <f t="shared" si="1"/>
        <v>Labai didelė rizika</v>
      </c>
      <c r="AJ8" s="84">
        <f t="shared" si="9"/>
        <v>10</v>
      </c>
      <c r="AK8" s="85" t="str">
        <f t="shared" si="2"/>
        <v>Didelė rizika</v>
      </c>
      <c r="AL8" s="88">
        <f t="shared" si="10"/>
        <v>40</v>
      </c>
      <c r="AM8" s="89" t="str">
        <f t="shared" ref="AM8:AM31" si="11">IF(COUNTIF(AG8:AK8,"Labai didelė rizika")&gt;=2,"Labai didelė rizika",
IF((COUNTIF(AG8:AK8,"Priimtina rizika")+COUNTIF(AG8:AK8,"Vidutinė rizika")+COUNTIF(AG8:AK8,"Didelė rizika")+COUNTIF(AG8:AK8,"Labai didelė rizika"))=0,"Neapibrėžta rizika",
IF(ROUND((1*COUNTIF(AG8:AK8,"Priimtina rizika")+2*COUNTIF(AG8:AK8,"Vidutinė rizika")+3*COUNTIF(AG8:AK8,"Didelė rizika")+4*COUNTIF(AG8:AK8,"Labai didelė rizika"))/
(COUNTIF(AG8:AK8,"Priimtina rizika")+COUNTIF(AG8:AK8,"Vidutinė rizika")+COUNTIF(AG8:AK8,"Didelė rizika")+COUNTIF(AG8:AK8,"Labai didelė rizika")),0)=1,"Priimtina rizika",
IF(ROUND((1*COUNTIF(AG8:AK8,"Priimtina rizika")+2*COUNTIF(AG8:AK8,"Vidutinė rizika")+3*COUNTIF(AG8:AK8,"Didelė rizika")+4*COUNTIF(AG8:AK8,"Labai didelė rizika"))/
(COUNTIF(AG8:AK8,"Priimtina rizika")+COUNTIF(AG8:AK8,"Vidutinė rizika")+COUNTIF(AG8:AK8,"Didelė rizika")+COUNTIF(AG8:AK8,"Labai didelė rizika")),0)=2,"Vidutinė rizika",
IF(ROUND((1*COUNTIF(AG8:AK8,"Priimtina rizika")+2*COUNTIF(AG8:AK8,"Vidutinė rizika")+3*COUNTIF(AG8:AK8,"Didelė rizika")+4*COUNTIF(AG8:AK8,"Labai didelė rizika"))/
(COUNTIF(AG8:AK8,"Priimtina rizika")+COUNTIF(AG8:AK8,"Vidutinė rizika")+COUNTIF(AG8:AK8,"Didelė rizika")+COUNTIF(AG8:AK8,"Labai didelė rizika")),0)=3,"Didelė rizika",
"Labai didelė rizika")))))</f>
        <v>Labai didelė rizika</v>
      </c>
    </row>
    <row r="9" spans="1:39" s="4" customFormat="1" ht="102.6" customHeight="1" thickBot="1" x14ac:dyDescent="0.3">
      <c r="A9" s="38">
        <v>5</v>
      </c>
      <c r="B9" s="55" t="s">
        <v>82</v>
      </c>
      <c r="C9" s="27" t="s">
        <v>119</v>
      </c>
      <c r="D9" s="25" t="s">
        <v>120</v>
      </c>
      <c r="E9" s="11" t="s">
        <v>22</v>
      </c>
      <c r="F9" s="29" t="str" cm="1">
        <f t="array" ref="F9">IFERROR(LOOKUP(2, 1/(lentelės!A2:A7=E9), lentelės!B2:B7), "Nėra atitikmens")</f>
        <v>didelė tikimybė</v>
      </c>
      <c r="G9" s="73" cm="1">
        <f t="array" ref="G9">IFERROR(LOOKUP(2, 1/(lentelės!B2:B7=F9), lentelės!C2:C7), "Nėra atitikmens")</f>
        <v>4</v>
      </c>
      <c r="H9" s="11" t="s">
        <v>121</v>
      </c>
      <c r="I9" s="27" t="s">
        <v>219</v>
      </c>
      <c r="J9" s="31" t="str" cm="1">
        <f t="array" ref="J9">IFERROR(LOOKUP(2, 1/(lentelės!E3:E7=H9), lentelės!F3:F7), "Nėra atitikmens")</f>
        <v>nereikšmingas</v>
      </c>
      <c r="K9" s="32" cm="1">
        <f t="array" ref="K9">IFERROR(LOOKUP(2, 1/(lentelės!F3:F7=J9), lentelės!G3:G7), "Nėra atitikmens")</f>
        <v>1</v>
      </c>
      <c r="L9" s="27" t="s">
        <v>122</v>
      </c>
      <c r="M9" s="27" t="s">
        <v>123</v>
      </c>
      <c r="N9" s="12" t="s">
        <v>55</v>
      </c>
      <c r="O9" s="35" t="str" cm="1">
        <f t="array" ref="O9">IFERROR(LOOKUP(2, 1/(lentelės!E9:E13=N9), lentelės!F9:F13), "Nėra atitikmens")</f>
        <v>nereikšmingas</v>
      </c>
      <c r="P9" s="32" cm="1">
        <f t="array" ref="P9">IFERROR(LOOKUP(2, 1/(lentelės!F9:F13=O9), lentelės!G9:G13), "Nėra atitikmens")</f>
        <v>1</v>
      </c>
      <c r="Q9" s="28" t="s">
        <v>124</v>
      </c>
      <c r="R9" s="24" t="s">
        <v>124</v>
      </c>
      <c r="S9" s="24" t="s">
        <v>124</v>
      </c>
      <c r="T9" s="24" t="s">
        <v>125</v>
      </c>
      <c r="U9" s="12" t="s">
        <v>55</v>
      </c>
      <c r="V9" s="35" t="str" cm="1">
        <f t="array" ref="V9">IFERROR(LOOKUP(2, 1/(lentelės!E9:E13=U9), lentelės!F9:F13), "Nėra atitikmens")</f>
        <v>nereikšmingas</v>
      </c>
      <c r="W9" s="36" cm="1">
        <f t="array" ref="W9">IFERROR(LOOKUP(2, 1/(lentelės!F9:F13=V9), lentelės!G9:G13), "Nėra atitikmens")</f>
        <v>1</v>
      </c>
      <c r="X9" s="28" t="s">
        <v>241</v>
      </c>
      <c r="Y9" s="12" t="s">
        <v>126</v>
      </c>
      <c r="Z9" s="35" t="str" cm="1">
        <f t="array" ref="Z9">IFERROR(LOOKUP(2, 1/(lentelės!E15:E19=Y9), lentelės!F15:F19), "Nėra atitikmens")</f>
        <v>nereikšmingas</v>
      </c>
      <c r="AA9" s="66" cm="1">
        <f t="array" ref="AA9">IFERROR(LOOKUP(2, 1/(lentelės!F15:F19=Z9), lentelės!G15:G19), "Nėra atitikmens")</f>
        <v>1</v>
      </c>
      <c r="AB9" s="64">
        <f t="shared" si="3"/>
        <v>4</v>
      </c>
      <c r="AC9" s="65">
        <f t="shared" si="4"/>
        <v>1</v>
      </c>
      <c r="AD9" s="65">
        <f t="shared" si="5"/>
        <v>1</v>
      </c>
      <c r="AE9" s="30">
        <f t="shared" si="6"/>
        <v>1</v>
      </c>
      <c r="AF9" s="78">
        <f t="shared" si="7"/>
        <v>4</v>
      </c>
      <c r="AG9" s="82" t="str">
        <f t="shared" si="0"/>
        <v>Priimtina rizika</v>
      </c>
      <c r="AH9" s="83">
        <f t="shared" si="8"/>
        <v>4</v>
      </c>
      <c r="AI9" s="82" t="str">
        <f t="shared" si="1"/>
        <v>Priimtina rizika</v>
      </c>
      <c r="AJ9" s="84">
        <f t="shared" si="9"/>
        <v>4</v>
      </c>
      <c r="AK9" s="85" t="str">
        <f t="shared" si="2"/>
        <v>Priimtina rizika</v>
      </c>
      <c r="AL9" s="88">
        <f t="shared" si="10"/>
        <v>12</v>
      </c>
      <c r="AM9" s="89" t="str">
        <f t="shared" si="11"/>
        <v>Priimtina rizika</v>
      </c>
    </row>
    <row r="10" spans="1:39" s="4" customFormat="1" ht="139.19999999999999" customHeight="1" thickBot="1" x14ac:dyDescent="0.3">
      <c r="A10" s="38">
        <v>6</v>
      </c>
      <c r="B10" s="55" t="s">
        <v>83</v>
      </c>
      <c r="C10" s="27" t="s">
        <v>127</v>
      </c>
      <c r="D10" s="25" t="s">
        <v>128</v>
      </c>
      <c r="E10" s="11" t="s">
        <v>22</v>
      </c>
      <c r="F10" s="29" t="str" cm="1">
        <f t="array" ref="F10">IFERROR(LOOKUP(2, 1/(lentelės!A2:A7=E10), lentelės!B2:B7), "Nėra atitikmens")</f>
        <v>didelė tikimybė</v>
      </c>
      <c r="G10" s="73" cm="1">
        <f t="array" ref="G10">IFERROR(LOOKUP(2, 1/(lentelės!B2:B7=F10), lentelės!C2:C7), "Nėra atitikmens")</f>
        <v>4</v>
      </c>
      <c r="H10" s="11" t="s">
        <v>121</v>
      </c>
      <c r="I10" s="27" t="s">
        <v>220</v>
      </c>
      <c r="J10" s="31" t="str" cm="1">
        <f t="array" ref="J10">IFERROR(LOOKUP(2, 1/(lentelės!E3:E7=H10), lentelės!F3:F7), "Nėra atitikmens")</f>
        <v>nereikšmingas</v>
      </c>
      <c r="K10" s="32" cm="1">
        <f t="array" ref="K10">IFERROR(LOOKUP(2, 1/(lentelės!F3:F7=J10), lentelės!G3:G7), "Nėra atitikmens")</f>
        <v>1</v>
      </c>
      <c r="L10" s="27" t="s">
        <v>129</v>
      </c>
      <c r="M10" s="27" t="s">
        <v>130</v>
      </c>
      <c r="N10" s="12" t="s">
        <v>55</v>
      </c>
      <c r="O10" s="35" t="str" cm="1">
        <f t="array" ref="O10">IFERROR(LOOKUP(2, 1/(lentelės!E9:E13=N10), lentelės!F9:F13), "Nėra atitikmens")</f>
        <v>nereikšmingas</v>
      </c>
      <c r="P10" s="32" cm="1">
        <f t="array" ref="P10">IFERROR(LOOKUP(2, 1/(lentelės!F9:F13=O10), lentelės!G9:G13), "Nėra atitikmens")</f>
        <v>1</v>
      </c>
      <c r="Q10" s="28" t="s">
        <v>124</v>
      </c>
      <c r="R10" s="24" t="s">
        <v>96</v>
      </c>
      <c r="S10" s="24" t="s">
        <v>96</v>
      </c>
      <c r="T10" s="24" t="s">
        <v>131</v>
      </c>
      <c r="U10" s="12" t="s">
        <v>55</v>
      </c>
      <c r="V10" s="35" t="str" cm="1">
        <f t="array" ref="V10">IFERROR(LOOKUP(2, 1/(lentelės!E9:E13=U10), lentelės!F9:F13), "Nėra atitikmens")</f>
        <v>nereikšmingas</v>
      </c>
      <c r="W10" s="36" cm="1">
        <f t="array" ref="W10">IFERROR(LOOKUP(2, 1/(lentelės!F9:F13=V10), lentelės!G9:G13), "Nėra atitikmens")</f>
        <v>1</v>
      </c>
      <c r="X10" s="28" t="s">
        <v>242</v>
      </c>
      <c r="Y10" s="12" t="s">
        <v>126</v>
      </c>
      <c r="Z10" s="35" t="str" cm="1">
        <f t="array" ref="Z10">IFERROR(LOOKUP(2, 1/(lentelės!E15:E19=Y10), lentelės!F15:F19), "Nėra atitikmens")</f>
        <v>nereikšmingas</v>
      </c>
      <c r="AA10" s="66" cm="1">
        <f t="array" ref="AA10">IFERROR(LOOKUP(2, 1/(lentelės!F15:F19=Z10), lentelės!G15:G19), "Nėra atitikmens")</f>
        <v>1</v>
      </c>
      <c r="AB10" s="64">
        <f t="shared" si="3"/>
        <v>4</v>
      </c>
      <c r="AC10" s="65">
        <f t="shared" si="4"/>
        <v>1</v>
      </c>
      <c r="AD10" s="65">
        <f t="shared" si="5"/>
        <v>1</v>
      </c>
      <c r="AE10" s="30">
        <f t="shared" si="6"/>
        <v>1</v>
      </c>
      <c r="AF10" s="78">
        <f t="shared" si="7"/>
        <v>4</v>
      </c>
      <c r="AG10" s="82" t="str">
        <f>IF(OR(AND(AB10=1,AC10&lt;=3),AND(AB10=2,AC10&lt;=1),AND(AB10=3,AC10&lt;=1),AND(AB10=4,AC10=1)),"Priimtina rizika",
IF(OR(AND(AB10=1,AC10=4),AND(AB10=2,AC10=2),AND(AB10=2,AC10=3),AND(AB10=3,AC10=2),AND(AB10=4,AC10=2),AND(AB10=5,AC10=1)),"Vidutinė rizika",
IF(OR(AND(AB10=1,AC10=5),AND(AB10=2,AC10=4),AND(AB10=2,AC10=5),AND(AB10=3,AC10=3),AND(AB10=3,AC10=4),AND(AB10=4,AC10=3),AND(AB10=5,AC10=2)),"Didelė rizika",
IF(OR(AND(AB10=3,AC10=5),AND(AB10=4,AC10=4),AND(AB10=4,AC10=5),AND(AB10=5,AC10=3),AND(AB10=5,AC10=4),AND(AB10=5,AC10=5)),"Labai didelė rizika",
"Neapibrėžta rizika"))))</f>
        <v>Priimtina rizika</v>
      </c>
      <c r="AH10" s="83">
        <f t="shared" si="8"/>
        <v>4</v>
      </c>
      <c r="AI10" s="82" t="str">
        <f>IF(OR(AND(AB10=1,AD10&lt;=3),AND(AB10=2,AD10&lt;=1),AND(AB10=3,AD10&lt;=1),AND(AB10=4,AD10=1)),"Priimtina rizika",
IF(OR(AND(AB10=1,AD10=4),AND(AB10=2,AD10=2),AND(AB10=2,AD10=3),AND(AB10=3,AD10=2),AND(AB10=4,AD10=2),AND(AB10=5,AD10=1)),"Vidutinė rizika",
IF(OR(AND(AB10=1,AD10=5),AND(AB10=2,AD10=4),AND(AB10=2,AD10=5),AND(AB10=3,AD10=3),AND(AB10=3,AD10=4),AND(AB10=4,AD10=3),AND(AB10=5,AD10=2)),"Didelė rizika",
IF(OR(AND(AB10=3,AD10=5),AND(AB10=4,AD10=4),AND(AB10=4,AD10=5),AND(AB10=5,AD10=3),AND(AB10=5,AD10=4),AND(AB10=5,AD10=5)),"Labai didelė rizika",
"Neapibrėžta rizika"))))</f>
        <v>Priimtina rizika</v>
      </c>
      <c r="AJ10" s="84">
        <f t="shared" si="9"/>
        <v>4</v>
      </c>
      <c r="AK10" s="85" t="str">
        <f t="shared" si="2"/>
        <v>Priimtina rizika</v>
      </c>
      <c r="AL10" s="88">
        <f t="shared" si="10"/>
        <v>12</v>
      </c>
      <c r="AM10" s="89" t="str">
        <f t="shared" si="11"/>
        <v>Priimtina rizika</v>
      </c>
    </row>
    <row r="11" spans="1:39" s="4" customFormat="1" ht="119.4" thickBot="1" x14ac:dyDescent="0.3">
      <c r="A11" s="37">
        <v>7</v>
      </c>
      <c r="B11" s="55" t="s">
        <v>243</v>
      </c>
      <c r="C11" s="27" t="s">
        <v>132</v>
      </c>
      <c r="D11" s="25" t="s">
        <v>133</v>
      </c>
      <c r="E11" s="11" t="s">
        <v>27</v>
      </c>
      <c r="F11" s="29" t="str" cm="1">
        <f t="array" ref="F11">IFERROR(LOOKUP(2, 1/(lentelės!A2:A7=E11), lentelės!B2:B7), "Nėra atitikmens")</f>
        <v>vidutinė tikimybė</v>
      </c>
      <c r="G11" s="73" cm="1">
        <f t="array" ref="G11">IFERROR(LOOKUP(2, 1/(lentelės!B2:B7=F11), lentelės!C2:C7), "Nėra atitikmens")</f>
        <v>3</v>
      </c>
      <c r="H11" s="11" t="s">
        <v>101</v>
      </c>
      <c r="I11" s="27" t="s">
        <v>221</v>
      </c>
      <c r="J11" s="31" t="str" cm="1">
        <f t="array" ref="J11">IFERROR(LOOKUP(2, 1/(lentelės!E3:E7=H11), lentelės!F3:F7), "Nėra atitikmens")</f>
        <v>labai didelis</v>
      </c>
      <c r="K11" s="32" cm="1">
        <f t="array" ref="K11">IFERROR(LOOKUP(2, 1/(lentelės!F3:F7=J11), lentelės!G3:G7), "Nėra atitikmens")</f>
        <v>4</v>
      </c>
      <c r="L11" s="27" t="s">
        <v>168</v>
      </c>
      <c r="M11" s="27" t="s">
        <v>244</v>
      </c>
      <c r="N11" s="12" t="s">
        <v>59</v>
      </c>
      <c r="O11" s="35" t="str" cm="1">
        <f t="array" ref="O11">IFERROR(LOOKUP(2, 1/(lentelės!E9:E13=N11), lentelės!F9:F13), "Nėra atitikmens")</f>
        <v>ribotas</v>
      </c>
      <c r="P11" s="32" cm="1">
        <f t="array" ref="P11">IFERROR(LOOKUP(2, 1/(lentelės!F9:F13=O11), lentelės!G9:G13), "Nėra atitikmens")</f>
        <v>2</v>
      </c>
      <c r="Q11" s="28" t="s">
        <v>96</v>
      </c>
      <c r="R11" s="24" t="s">
        <v>96</v>
      </c>
      <c r="S11" s="24" t="s">
        <v>96</v>
      </c>
      <c r="T11" s="24" t="s">
        <v>216</v>
      </c>
      <c r="U11" s="12" t="s">
        <v>60</v>
      </c>
      <c r="V11" s="35" t="str" cm="1">
        <f t="array" ref="V11">IFERROR(LOOKUP(2, 1/(lentelės!E9:E13=U11), lentelės!F9:F13), "Nėra atitikmens")</f>
        <v>didelis</v>
      </c>
      <c r="W11" s="36" cm="1">
        <f t="array" ref="W11">IFERROR(LOOKUP(2, 1/(lentelės!F9:F13=V11), lentelės!G9:G13), "Nėra atitikmens")</f>
        <v>3</v>
      </c>
      <c r="X11" s="28" t="s">
        <v>245</v>
      </c>
      <c r="Y11" s="12" t="s">
        <v>105</v>
      </c>
      <c r="Z11" s="35" t="str" cm="1">
        <f t="array" ref="Z11">IFERROR(LOOKUP(2, 1/(lentelės!E15:E19=Y11), lentelės!F15:F19), "Nėra atitikmens")</f>
        <v>labai didelis</v>
      </c>
      <c r="AA11" s="66" cm="1">
        <f t="array" ref="AA11">IFERROR(LOOKUP(2, 1/(lentelės!F15:F19=Z11), lentelės!G15:G19), "Nėra atitikmens")</f>
        <v>4</v>
      </c>
      <c r="AB11" s="64">
        <f t="shared" si="3"/>
        <v>3</v>
      </c>
      <c r="AC11" s="65">
        <f t="shared" si="4"/>
        <v>4</v>
      </c>
      <c r="AD11" s="65">
        <f t="shared" si="5"/>
        <v>3</v>
      </c>
      <c r="AE11" s="30">
        <f t="shared" si="6"/>
        <v>4</v>
      </c>
      <c r="AF11" s="78">
        <f t="shared" si="7"/>
        <v>12</v>
      </c>
      <c r="AG11" s="82" t="str">
        <f t="shared" ref="AG11:AG31" si="12">IF(OR(AND(AB11=1,AC11&lt;=3),AND(AB11=2,AC11&lt;=1),AND(AB11=3,AC11&lt;=1),AND(AB11=4,AC11=1)),"Priimtina rizika",
IF(OR(AND(AB11=1,AC11=4),AND(AB11=2,AC11=2),AND(AB11=2,AC11=3),AND(AB11=3,AC11=2),AND(AB11=4,AC11=2),AND(AB11=5,AC11=1)),"Vidutinė rizika",
IF(OR(AND(AB11=1,AC11=5),AND(AB11=2,AC11=4),AND(AB11=2,AC11=5),AND(AB11=3,AC11=3),AND(AB11=3,AC11=4),AND(AB11=4,AC11=3),AND(AB11=5,AC11=2)),"Didelė rizika",
IF(OR(AND(AB11=3,AC11=5),AND(AB11=4,AC11=4),AND(AB11=4,AC11=5),AND(AB11=5,AC11=3),AND(AB11=5,AC11=4),AND(AB11=5,AC11=5)),"Labai didelė rizika",
"Neapibrėžta rizika"))))</f>
        <v>Didelė rizika</v>
      </c>
      <c r="AH11" s="83">
        <f t="shared" si="8"/>
        <v>9</v>
      </c>
      <c r="AI11" s="82" t="str">
        <f t="shared" ref="AI11:AI31" si="13">IF(OR(AND(AB11=1,AD11&lt;=3),AND(AB11=2,AD11&lt;=1),AND(AB11=3,AD11&lt;=1),AND(AB11=4,AD11=1)),"Priimtina rizika",
IF(OR(AND(AB11=1,AD11=4),AND(AB11=2,AD11=2),AND(AB11=2,AD11=3),AND(AB11=3,AD11=2),AND(AB11=4,AD11=2),AND(AB11=5,AD11=1)),"Vidutinė rizika",
IF(OR(AND(AB11=1,AD11=5),AND(AB11=2,AD11=4),AND(AB11=2,AD11=5),AND(AB11=3,AD11=3),AND(AB11=3,AD11=4),AND(AB11=4,AD11=3),AND(AB11=5,AD11=2)),"Didelė rizika",
IF(OR(AND(AB11=3,AD11=5),AND(AB11=4,AD11=4),AND(AB11=4,AD11=5),AND(AB11=5,AD11=3),AND(AB11=5,AD11=4),AND(AB11=5,AD11=5)),"Labai didelė rizika",
"Neapibrėžta rizika"))))</f>
        <v>Didelė rizika</v>
      </c>
      <c r="AJ11" s="84">
        <f t="shared" si="9"/>
        <v>12</v>
      </c>
      <c r="AK11" s="85" t="str">
        <f t="shared" ref="AK11:AK31" si="14">IF(OR(AND(AB11=1,AE11&lt;=3),AND(AB11=2,AE11&lt;=1),AND(AB11=3,AE11&lt;=1),AND(AB11=4,AE11=1)),"Priimtina rizika",
IF(OR(AND(AB11=1,AE11=4),AND(AB11=2,AE11=2),AND(AB11=3,AE11=2),AND(AB11=4,AE11=2),AND(AB11=5,AE11=1)),"Vidutinė rizika",
IF(OR(AND(AB11=1,AE11=5),AND(AB11=2,AE11=4),AND(AB11=2,AE11=5),AND(AB11=3,AE11=3),AND(AB11=3,AE11=4),AND(AB11=4,AE11=3),AND(AB11=5,AE11=2)),"Didelė rizika",
IF(OR(AND(AB11=3,AE11=5),AND(AB11=4,AE11=4),AND(AB11=4,AE11=5),AND(AB11=5,AE11=3),AND(AB11=5,AE11=4),AND(AB11=5,AE11=5)),"Labai didelė rizika",
"Neapibrėžta rizika"))))</f>
        <v>Didelė rizika</v>
      </c>
      <c r="AL11" s="88">
        <f t="shared" si="10"/>
        <v>33</v>
      </c>
      <c r="AM11" s="89" t="str">
        <f t="shared" si="11"/>
        <v>Didelė rizika</v>
      </c>
    </row>
    <row r="12" spans="1:39" s="4" customFormat="1" ht="106.2" thickBot="1" x14ac:dyDescent="0.3">
      <c r="A12" s="38">
        <v>8</v>
      </c>
      <c r="B12" s="56" t="s">
        <v>72</v>
      </c>
      <c r="C12" s="27" t="s">
        <v>134</v>
      </c>
      <c r="D12" s="25" t="s">
        <v>135</v>
      </c>
      <c r="E12" s="11" t="s">
        <v>27</v>
      </c>
      <c r="F12" s="29" t="str" cm="1">
        <f t="array" ref="F12">IFERROR(LOOKUP(2, 1/(lentelės!A2:A7=E12), lentelės!B2:B7), "Nėra atitikmens")</f>
        <v>vidutinė tikimybė</v>
      </c>
      <c r="G12" s="73" cm="1">
        <f t="array" ref="G12">IFERROR(LOOKUP(2, 1/(lentelės!B2:B7=F12), lentelės!C2:C7), "Nėra atitikmens")</f>
        <v>3</v>
      </c>
      <c r="H12" s="11" t="s">
        <v>121</v>
      </c>
      <c r="I12" s="27" t="s">
        <v>222</v>
      </c>
      <c r="J12" s="31" t="str" cm="1">
        <f t="array" ref="J12">IFERROR(LOOKUP(2, 1/(lentelės!E3:E7=H12), lentelės!F3:F7), "Nėra atitikmens")</f>
        <v>nereikšmingas</v>
      </c>
      <c r="K12" s="32" cm="1">
        <f t="array" ref="K12">IFERROR(LOOKUP(2, 1/(lentelės!F3:F7=J12), lentelės!G3:G7), "Nėra atitikmens")</f>
        <v>1</v>
      </c>
      <c r="L12" s="27" t="s">
        <v>169</v>
      </c>
      <c r="M12" s="27" t="s">
        <v>170</v>
      </c>
      <c r="N12" s="12" t="s">
        <v>60</v>
      </c>
      <c r="O12" s="35" t="str" cm="1">
        <f t="array" ref="O12">IFERROR(LOOKUP(2, 1/(lentelės!E9:E13=N12), lentelės!F9:F13), "Nėra atitikmens")</f>
        <v>didelis</v>
      </c>
      <c r="P12" s="32" cm="1">
        <f t="array" ref="P12">IFERROR(LOOKUP(2, 1/(lentelės!F9:F13=O12), lentelės!G9:G13), "Nėra atitikmens")</f>
        <v>3</v>
      </c>
      <c r="Q12" s="28" t="s">
        <v>96</v>
      </c>
      <c r="R12" s="24" t="s">
        <v>124</v>
      </c>
      <c r="S12" s="24" t="s">
        <v>124</v>
      </c>
      <c r="T12" s="24" t="s">
        <v>203</v>
      </c>
      <c r="U12" s="12" t="s">
        <v>60</v>
      </c>
      <c r="V12" s="35" t="str" cm="1">
        <f t="array" ref="V12">IFERROR(LOOKUP(2, 1/(lentelės!E9:E13=U12), lentelės!F9:F13), "Nėra atitikmens")</f>
        <v>didelis</v>
      </c>
      <c r="W12" s="36" cm="1">
        <f t="array" ref="W12">IFERROR(LOOKUP(2, 1/(lentelės!F9:F13=V12), lentelės!G9:G13), "Nėra atitikmens")</f>
        <v>3</v>
      </c>
      <c r="X12" s="28" t="s">
        <v>246</v>
      </c>
      <c r="Y12" s="12" t="s">
        <v>99</v>
      </c>
      <c r="Z12" s="35" t="str" cm="1">
        <f t="array" ref="Z12">IFERROR(LOOKUP(2, 1/(lentelės!E15:E19=Y12), lentelės!F15:F19), "Nėra atitikmens")</f>
        <v>didelis</v>
      </c>
      <c r="AA12" s="66" cm="1">
        <f t="array" ref="AA12">IFERROR(LOOKUP(2, 1/(lentelės!F15:F19=Z12), lentelės!G15:G19), "Nėra atitikmens")</f>
        <v>3</v>
      </c>
      <c r="AB12" s="64">
        <f t="shared" si="3"/>
        <v>3</v>
      </c>
      <c r="AC12" s="65">
        <f t="shared" si="4"/>
        <v>1</v>
      </c>
      <c r="AD12" s="65">
        <f t="shared" si="5"/>
        <v>3</v>
      </c>
      <c r="AE12" s="30">
        <f t="shared" si="6"/>
        <v>3</v>
      </c>
      <c r="AF12" s="78">
        <f t="shared" si="7"/>
        <v>3</v>
      </c>
      <c r="AG12" s="82" t="str">
        <f t="shared" si="12"/>
        <v>Priimtina rizika</v>
      </c>
      <c r="AH12" s="83">
        <f t="shared" si="8"/>
        <v>9</v>
      </c>
      <c r="AI12" s="82" t="str">
        <f t="shared" si="13"/>
        <v>Didelė rizika</v>
      </c>
      <c r="AJ12" s="84">
        <f t="shared" si="9"/>
        <v>9</v>
      </c>
      <c r="AK12" s="85" t="str">
        <f t="shared" si="14"/>
        <v>Didelė rizika</v>
      </c>
      <c r="AL12" s="88">
        <f t="shared" si="10"/>
        <v>21</v>
      </c>
      <c r="AM12" s="89" t="str">
        <f t="shared" si="11"/>
        <v>Vidutinė rizika</v>
      </c>
    </row>
    <row r="13" spans="1:39" s="4" customFormat="1" ht="93" thickBot="1" x14ac:dyDescent="0.3">
      <c r="A13" s="38">
        <v>9</v>
      </c>
      <c r="B13" s="57" t="s">
        <v>73</v>
      </c>
      <c r="C13" s="27" t="s">
        <v>136</v>
      </c>
      <c r="D13" s="25" t="s">
        <v>137</v>
      </c>
      <c r="E13" s="11" t="s">
        <v>22</v>
      </c>
      <c r="F13" s="29" t="str" cm="1">
        <f t="array" ref="F13">IFERROR(LOOKUP(2, 1/(lentelės!A2:A7=E13), lentelės!B2:B7), "Nėra atitikmens")</f>
        <v>didelė tikimybė</v>
      </c>
      <c r="G13" s="73" cm="1">
        <f t="array" ref="G13">IFERROR(LOOKUP(2, 1/(lentelės!B2:B7=F13), lentelės!C2:C7), "Nėra atitikmens")</f>
        <v>4</v>
      </c>
      <c r="H13" s="11" t="s">
        <v>121</v>
      </c>
      <c r="I13" s="27" t="s">
        <v>223</v>
      </c>
      <c r="J13" s="31" t="str" cm="1">
        <f t="array" ref="J13">IFERROR(LOOKUP(2, 1/(lentelės!E3:E7=H13), lentelės!F3:F7), "Nėra atitikmens")</f>
        <v>nereikšmingas</v>
      </c>
      <c r="K13" s="32" cm="1">
        <f t="array" ref="K13">IFERROR(LOOKUP(2, 1/(lentelės!F3:F7=J13), lentelės!G3:G7), "Nėra atitikmens")</f>
        <v>1</v>
      </c>
      <c r="L13" s="27" t="s">
        <v>171</v>
      </c>
      <c r="M13" s="27" t="s">
        <v>172</v>
      </c>
      <c r="N13" s="12" t="s">
        <v>60</v>
      </c>
      <c r="O13" s="35" t="str" cm="1">
        <f t="array" ref="O13">IFERROR(LOOKUP(2, 1/(lentelės!E9:E13=N13), lentelės!F9:F13), "Nėra atitikmens")</f>
        <v>didelis</v>
      </c>
      <c r="P13" s="32" cm="1">
        <f t="array" ref="P13">IFERROR(LOOKUP(2, 1/(lentelės!F9:F13=O13), lentelės!G9:G13), "Nėra atitikmens")</f>
        <v>3</v>
      </c>
      <c r="Q13" s="28" t="s">
        <v>124</v>
      </c>
      <c r="R13" s="24" t="s">
        <v>124</v>
      </c>
      <c r="S13" s="24" t="s">
        <v>124</v>
      </c>
      <c r="T13" s="24" t="s">
        <v>204</v>
      </c>
      <c r="U13" s="12" t="s">
        <v>59</v>
      </c>
      <c r="V13" s="35" t="str" cm="1">
        <f t="array" ref="V13">IFERROR(LOOKUP(2, 1/(lentelės!E9:E13=U13), lentelės!F9:F13), "Nėra atitikmens")</f>
        <v>ribotas</v>
      </c>
      <c r="W13" s="36" cm="1">
        <f t="array" ref="W13">IFERROR(LOOKUP(2, 1/(lentelės!F9:F13=V13), lentelės!G9:G13), "Nėra atitikmens")</f>
        <v>2</v>
      </c>
      <c r="X13" s="28" t="s">
        <v>247</v>
      </c>
      <c r="Y13" s="12" t="s">
        <v>126</v>
      </c>
      <c r="Z13" s="35" t="str" cm="1">
        <f t="array" ref="Z13">IFERROR(LOOKUP(2, 1/(lentelės!E15:E19=Y13), lentelės!F15:F19), "Nėra atitikmens")</f>
        <v>nereikšmingas</v>
      </c>
      <c r="AA13" s="66" cm="1">
        <f t="array" ref="AA13">IFERROR(LOOKUP(2, 1/(lentelės!F15:F19=Z13), lentelės!G15:G19), "Nėra atitikmens")</f>
        <v>1</v>
      </c>
      <c r="AB13" s="64">
        <f t="shared" si="3"/>
        <v>4</v>
      </c>
      <c r="AC13" s="65">
        <f t="shared" si="4"/>
        <v>1</v>
      </c>
      <c r="AD13" s="65">
        <f t="shared" si="5"/>
        <v>3</v>
      </c>
      <c r="AE13" s="30">
        <f t="shared" si="6"/>
        <v>1</v>
      </c>
      <c r="AF13" s="78">
        <f t="shared" si="7"/>
        <v>4</v>
      </c>
      <c r="AG13" s="82" t="str">
        <f t="shared" si="12"/>
        <v>Priimtina rizika</v>
      </c>
      <c r="AH13" s="83">
        <f t="shared" si="8"/>
        <v>12</v>
      </c>
      <c r="AI13" s="82" t="str">
        <f t="shared" si="13"/>
        <v>Didelė rizika</v>
      </c>
      <c r="AJ13" s="84">
        <f t="shared" si="9"/>
        <v>4</v>
      </c>
      <c r="AK13" s="85" t="str">
        <f t="shared" si="14"/>
        <v>Priimtina rizika</v>
      </c>
      <c r="AL13" s="88">
        <f t="shared" si="10"/>
        <v>20</v>
      </c>
      <c r="AM13" s="89" t="str">
        <f t="shared" si="11"/>
        <v>Vidutinė rizika</v>
      </c>
    </row>
    <row r="14" spans="1:39" s="4" customFormat="1" ht="106.2" thickBot="1" x14ac:dyDescent="0.3">
      <c r="A14" s="37">
        <v>10</v>
      </c>
      <c r="B14" s="58" t="s">
        <v>74</v>
      </c>
      <c r="C14" s="27" t="s">
        <v>138</v>
      </c>
      <c r="D14" s="25" t="s">
        <v>139</v>
      </c>
      <c r="E14" s="11" t="s">
        <v>22</v>
      </c>
      <c r="F14" s="29" t="str" cm="1">
        <f t="array" ref="F14">IFERROR(LOOKUP(2, 1/(lentelės!A2:A7=E14), lentelės!B2:B7), "Nėra atitikmens")</f>
        <v>didelė tikimybė</v>
      </c>
      <c r="G14" s="73" cm="1">
        <f t="array" ref="G14">IFERROR(LOOKUP(2, 1/(lentelės!B2:B7=F14), lentelės!C2:C7), "Nėra atitikmens")</f>
        <v>4</v>
      </c>
      <c r="H14" s="11" t="s">
        <v>121</v>
      </c>
      <c r="I14" s="27" t="s">
        <v>224</v>
      </c>
      <c r="J14" s="31" t="str" cm="1">
        <f t="array" ref="J14">IFERROR(LOOKUP(2, 1/(lentelės!E3:E7=H14), lentelės!F3:F7), "Nėra atitikmens")</f>
        <v>nereikšmingas</v>
      </c>
      <c r="K14" s="32" cm="1">
        <f t="array" ref="K14">IFERROR(LOOKUP(2, 1/(lentelės!F3:F7=J14), lentelės!G3:G7), "Nėra atitikmens")</f>
        <v>1</v>
      </c>
      <c r="L14" s="27" t="s">
        <v>173</v>
      </c>
      <c r="M14" s="27" t="s">
        <v>174</v>
      </c>
      <c r="N14" s="12" t="s">
        <v>59</v>
      </c>
      <c r="O14" s="35" t="str" cm="1">
        <f t="array" ref="O14">IFERROR(LOOKUP(2, 1/(lentelės!E9:E13=N14), lentelės!F9:F13), "Nėra atitikmens")</f>
        <v>ribotas</v>
      </c>
      <c r="P14" s="32" cm="1">
        <f t="array" ref="P14">IFERROR(LOOKUP(2, 1/(lentelės!F9:F13=O14), lentelės!G9:G13), "Nėra atitikmens")</f>
        <v>2</v>
      </c>
      <c r="Q14" s="28" t="s">
        <v>124</v>
      </c>
      <c r="R14" s="24" t="s">
        <v>96</v>
      </c>
      <c r="S14" s="24" t="s">
        <v>124</v>
      </c>
      <c r="T14" s="24" t="s">
        <v>205</v>
      </c>
      <c r="U14" s="12" t="s">
        <v>59</v>
      </c>
      <c r="V14" s="35" t="str" cm="1">
        <f t="array" ref="V14">IFERROR(LOOKUP(2, 1/(lentelės!E9:E13=U14), lentelės!F9:F13), "Nėra atitikmens")</f>
        <v>ribotas</v>
      </c>
      <c r="W14" s="36" cm="1">
        <f t="array" ref="W14">IFERROR(LOOKUP(2, 1/(lentelės!F9:F13=V14), lentelės!G9:G13), "Nėra atitikmens")</f>
        <v>2</v>
      </c>
      <c r="X14" s="28" t="s">
        <v>248</v>
      </c>
      <c r="Y14" s="12" t="s">
        <v>99</v>
      </c>
      <c r="Z14" s="35" t="str" cm="1">
        <f t="array" ref="Z14">IFERROR(LOOKUP(2, 1/(lentelės!E15:E19=Y14), lentelės!F15:F19), "Nėra atitikmens")</f>
        <v>didelis</v>
      </c>
      <c r="AA14" s="66" cm="1">
        <f t="array" ref="AA14">IFERROR(LOOKUP(2, 1/(lentelės!F15:F19=Z14), lentelės!G15:G19), "Nėra atitikmens")</f>
        <v>3</v>
      </c>
      <c r="AB14" s="64">
        <f t="shared" si="3"/>
        <v>4</v>
      </c>
      <c r="AC14" s="65">
        <f t="shared" si="4"/>
        <v>1</v>
      </c>
      <c r="AD14" s="65">
        <f t="shared" si="5"/>
        <v>2</v>
      </c>
      <c r="AE14" s="30">
        <f t="shared" si="6"/>
        <v>3</v>
      </c>
      <c r="AF14" s="78">
        <f t="shared" si="7"/>
        <v>4</v>
      </c>
      <c r="AG14" s="82" t="str">
        <f t="shared" si="12"/>
        <v>Priimtina rizika</v>
      </c>
      <c r="AH14" s="83">
        <f t="shared" si="8"/>
        <v>8</v>
      </c>
      <c r="AI14" s="82" t="str">
        <f t="shared" si="13"/>
        <v>Vidutinė rizika</v>
      </c>
      <c r="AJ14" s="84">
        <f t="shared" si="9"/>
        <v>12</v>
      </c>
      <c r="AK14" s="85" t="str">
        <f t="shared" si="14"/>
        <v>Didelė rizika</v>
      </c>
      <c r="AL14" s="88">
        <f t="shared" si="10"/>
        <v>24</v>
      </c>
      <c r="AM14" s="89" t="str">
        <f t="shared" si="11"/>
        <v>Vidutinė rizika</v>
      </c>
    </row>
    <row r="15" spans="1:39" s="4" customFormat="1" ht="106.2" thickBot="1" x14ac:dyDescent="0.3">
      <c r="A15" s="38">
        <v>11</v>
      </c>
      <c r="B15" s="58" t="s">
        <v>75</v>
      </c>
      <c r="C15" s="27" t="s">
        <v>140</v>
      </c>
      <c r="D15" s="25" t="s">
        <v>141</v>
      </c>
      <c r="E15" s="11" t="s">
        <v>22</v>
      </c>
      <c r="F15" s="29" t="str" cm="1">
        <f t="array" ref="F15">IFERROR(LOOKUP(2, 1/(lentelės!A2:A7=E15), lentelės!B2:B7), "Nėra atitikmens")</f>
        <v>didelė tikimybė</v>
      </c>
      <c r="G15" s="73" cm="1">
        <f t="array" ref="G15">IFERROR(LOOKUP(2, 1/(lentelės!B2:B7=F15), lentelės!C2:C7), "Nėra atitikmens")</f>
        <v>4</v>
      </c>
      <c r="H15" s="11" t="s">
        <v>121</v>
      </c>
      <c r="I15" s="27" t="s">
        <v>225</v>
      </c>
      <c r="J15" s="31" t="str" cm="1">
        <f t="array" ref="J15">IFERROR(LOOKUP(2, 1/(lentelės!E3:E7=H15), lentelės!F3:F7), "Nėra atitikmens")</f>
        <v>nereikšmingas</v>
      </c>
      <c r="K15" s="32" cm="1">
        <f t="array" ref="K15">IFERROR(LOOKUP(2, 1/(lentelės!F3:F7=J15), lentelės!G3:G7), "Nėra atitikmens")</f>
        <v>1</v>
      </c>
      <c r="L15" s="27" t="s">
        <v>175</v>
      </c>
      <c r="M15" s="27" t="s">
        <v>176</v>
      </c>
      <c r="N15" s="12" t="s">
        <v>59</v>
      </c>
      <c r="O15" s="35" t="str" cm="1">
        <f t="array" ref="O15">IFERROR(LOOKUP(2, 1/(lentelės!E9:E13=N15), lentelės!F9:F13), "Nėra atitikmens")</f>
        <v>ribotas</v>
      </c>
      <c r="P15" s="32" cm="1">
        <f t="array" ref="P15">IFERROR(LOOKUP(2, 1/(lentelės!F9:F13=O15), lentelės!G9:G13), "Nėra atitikmens")</f>
        <v>2</v>
      </c>
      <c r="Q15" s="28" t="s">
        <v>96</v>
      </c>
      <c r="R15" s="24" t="s">
        <v>124</v>
      </c>
      <c r="S15" s="24" t="s">
        <v>124</v>
      </c>
      <c r="T15" s="24" t="s">
        <v>206</v>
      </c>
      <c r="U15" s="12" t="s">
        <v>59</v>
      </c>
      <c r="V15" s="35" t="str" cm="1">
        <f t="array" ref="V15">IFERROR(LOOKUP(2, 1/(lentelės!E9:E13=U15), lentelės!F9:F13), "Nėra atitikmens")</f>
        <v>ribotas</v>
      </c>
      <c r="W15" s="36" cm="1">
        <f t="array" ref="W15">IFERROR(LOOKUP(2, 1/(lentelės!F9:F13=V15), lentelės!G9:G13), "Nėra atitikmens")</f>
        <v>2</v>
      </c>
      <c r="X15" s="28" t="s">
        <v>249</v>
      </c>
      <c r="Y15" s="12" t="s">
        <v>99</v>
      </c>
      <c r="Z15" s="35" t="str" cm="1">
        <f t="array" ref="Z15">IFERROR(LOOKUP(2, 1/(lentelės!E15:E19=Y15), lentelės!F15:F19), "Nėra atitikmens")</f>
        <v>didelis</v>
      </c>
      <c r="AA15" s="66" cm="1">
        <f t="array" ref="AA15">IFERROR(LOOKUP(2, 1/(lentelės!F15:F19=Z15), lentelės!G15:G19), "Nėra atitikmens")</f>
        <v>3</v>
      </c>
      <c r="AB15" s="64">
        <f t="shared" si="3"/>
        <v>4</v>
      </c>
      <c r="AC15" s="65">
        <f t="shared" si="4"/>
        <v>1</v>
      </c>
      <c r="AD15" s="65">
        <f t="shared" si="5"/>
        <v>2</v>
      </c>
      <c r="AE15" s="30">
        <f t="shared" si="6"/>
        <v>3</v>
      </c>
      <c r="AF15" s="78">
        <f t="shared" si="7"/>
        <v>4</v>
      </c>
      <c r="AG15" s="82" t="str">
        <f t="shared" si="12"/>
        <v>Priimtina rizika</v>
      </c>
      <c r="AH15" s="83">
        <f t="shared" si="8"/>
        <v>8</v>
      </c>
      <c r="AI15" s="82" t="str">
        <f t="shared" si="13"/>
        <v>Vidutinė rizika</v>
      </c>
      <c r="AJ15" s="84">
        <f t="shared" si="9"/>
        <v>12</v>
      </c>
      <c r="AK15" s="85" t="str">
        <f t="shared" si="14"/>
        <v>Didelė rizika</v>
      </c>
      <c r="AL15" s="88">
        <f t="shared" si="10"/>
        <v>24</v>
      </c>
      <c r="AM15" s="89" t="str">
        <f t="shared" si="11"/>
        <v>Vidutinė rizika</v>
      </c>
    </row>
    <row r="16" spans="1:39" s="4" customFormat="1" ht="119.4" thickBot="1" x14ac:dyDescent="0.3">
      <c r="A16" s="38">
        <v>12</v>
      </c>
      <c r="B16" s="58" t="s">
        <v>76</v>
      </c>
      <c r="C16" s="27" t="s">
        <v>142</v>
      </c>
      <c r="D16" s="25" t="s">
        <v>143</v>
      </c>
      <c r="E16" s="11" t="s">
        <v>22</v>
      </c>
      <c r="F16" s="29" t="str" cm="1">
        <f t="array" ref="F16">IFERROR(LOOKUP(2, 1/(lentelės!A2:A7=E16), lentelės!B2:B7), "Nėra atitikmens")</f>
        <v>didelė tikimybė</v>
      </c>
      <c r="G16" s="73" cm="1">
        <f t="array" ref="G16">IFERROR(LOOKUP(2, 1/(lentelės!B2:B7=F16), lentelės!C2:C7), "Nėra atitikmens")</f>
        <v>4</v>
      </c>
      <c r="H16" s="11" t="s">
        <v>121</v>
      </c>
      <c r="I16" s="27" t="s">
        <v>226</v>
      </c>
      <c r="J16" s="31" t="str" cm="1">
        <f t="array" ref="J16">IFERROR(LOOKUP(2, 1/(lentelės!E3:E7=H16), lentelės!F3:F7), "Nėra atitikmens")</f>
        <v>nereikšmingas</v>
      </c>
      <c r="K16" s="32" cm="1">
        <f t="array" ref="K16">IFERROR(LOOKUP(2, 1/(lentelės!F3:F7=J16), lentelės!G3:G7), "Nėra atitikmens")</f>
        <v>1</v>
      </c>
      <c r="L16" s="27" t="s">
        <v>177</v>
      </c>
      <c r="M16" s="27" t="s">
        <v>178</v>
      </c>
      <c r="N16" s="12" t="s">
        <v>60</v>
      </c>
      <c r="O16" s="35" t="str" cm="1">
        <f t="array" ref="O16">IFERROR(LOOKUP(2, 1/(lentelės!E9:E13=N16), lentelės!F9:F13), "Nėra atitikmens")</f>
        <v>didelis</v>
      </c>
      <c r="P16" s="32" cm="1">
        <f t="array" ref="P16">IFERROR(LOOKUP(2, 1/(lentelės!F9:F13=O16), lentelės!G9:G13), "Nėra atitikmens")</f>
        <v>3</v>
      </c>
      <c r="Q16" s="28" t="s">
        <v>96</v>
      </c>
      <c r="R16" s="24" t="s">
        <v>96</v>
      </c>
      <c r="S16" s="24" t="s">
        <v>96</v>
      </c>
      <c r="T16" s="24" t="s">
        <v>207</v>
      </c>
      <c r="U16" s="12" t="s">
        <v>60</v>
      </c>
      <c r="V16" s="35" t="str" cm="1">
        <f t="array" ref="V16">IFERROR(LOOKUP(2, 1/(lentelės!E9:E13=U16), lentelės!F9:F13), "Nėra atitikmens")</f>
        <v>didelis</v>
      </c>
      <c r="W16" s="36" cm="1">
        <f t="array" ref="W16">IFERROR(LOOKUP(2, 1/(lentelės!F9:F13=V16), lentelės!G9:G13), "Nėra atitikmens")</f>
        <v>3</v>
      </c>
      <c r="X16" s="28" t="s">
        <v>250</v>
      </c>
      <c r="Y16" s="12" t="s">
        <v>99</v>
      </c>
      <c r="Z16" s="35" t="str" cm="1">
        <f t="array" ref="Z16">IFERROR(LOOKUP(2, 1/(lentelės!E15:E19=Y16), lentelės!F15:F19), "Nėra atitikmens")</f>
        <v>didelis</v>
      </c>
      <c r="AA16" s="66" cm="1">
        <f t="array" ref="AA16">IFERROR(LOOKUP(2, 1/(lentelės!F15:F19=Z16), lentelės!G15:G19), "Nėra atitikmens")</f>
        <v>3</v>
      </c>
      <c r="AB16" s="64">
        <f t="shared" si="3"/>
        <v>4</v>
      </c>
      <c r="AC16" s="65">
        <f t="shared" si="4"/>
        <v>1</v>
      </c>
      <c r="AD16" s="65">
        <f t="shared" si="5"/>
        <v>3</v>
      </c>
      <c r="AE16" s="30">
        <f t="shared" si="6"/>
        <v>3</v>
      </c>
      <c r="AF16" s="78">
        <f t="shared" si="7"/>
        <v>4</v>
      </c>
      <c r="AG16" s="82" t="str">
        <f t="shared" si="12"/>
        <v>Priimtina rizika</v>
      </c>
      <c r="AH16" s="83">
        <f t="shared" si="8"/>
        <v>12</v>
      </c>
      <c r="AI16" s="82" t="str">
        <f t="shared" si="13"/>
        <v>Didelė rizika</v>
      </c>
      <c r="AJ16" s="84">
        <f t="shared" si="9"/>
        <v>12</v>
      </c>
      <c r="AK16" s="85" t="str">
        <f t="shared" si="14"/>
        <v>Didelė rizika</v>
      </c>
      <c r="AL16" s="88">
        <f t="shared" si="10"/>
        <v>28</v>
      </c>
      <c r="AM16" s="89" t="str">
        <f t="shared" si="11"/>
        <v>Vidutinė rizika</v>
      </c>
    </row>
    <row r="17" spans="1:39" s="4" customFormat="1" ht="106.2" thickBot="1" x14ac:dyDescent="0.3">
      <c r="A17" s="37">
        <v>13</v>
      </c>
      <c r="B17" s="58" t="s">
        <v>77</v>
      </c>
      <c r="C17" s="27" t="s">
        <v>144</v>
      </c>
      <c r="D17" s="25" t="s">
        <v>145</v>
      </c>
      <c r="E17" s="11" t="s">
        <v>27</v>
      </c>
      <c r="F17" s="29" t="str" cm="1">
        <f t="array" ref="F17">IFERROR(LOOKUP(2, 1/(lentelės!A2:A7=E17), lentelės!B2:B7), "Nėra atitikmens")</f>
        <v>vidutinė tikimybė</v>
      </c>
      <c r="G17" s="73" cm="1">
        <f t="array" ref="G17">IFERROR(LOOKUP(2, 1/(lentelės!B2:B7=F17), lentelės!C2:C7), "Nėra atitikmens")</f>
        <v>3</v>
      </c>
      <c r="H17" s="11" t="s">
        <v>121</v>
      </c>
      <c r="I17" s="27" t="s">
        <v>227</v>
      </c>
      <c r="J17" s="31" t="str" cm="1">
        <f t="array" ref="J17">IFERROR(LOOKUP(2, 1/(lentelės!E3:E7=H17), lentelės!F3:F7), "Nėra atitikmens")</f>
        <v>nereikšmingas</v>
      </c>
      <c r="K17" s="32" cm="1">
        <f t="array" ref="K17">IFERROR(LOOKUP(2, 1/(lentelės!F3:F7=J17), lentelės!G3:G7), "Nėra atitikmens")</f>
        <v>1</v>
      </c>
      <c r="L17" s="27" t="s">
        <v>179</v>
      </c>
      <c r="M17" s="27" t="s">
        <v>180</v>
      </c>
      <c r="N17" s="12" t="s">
        <v>59</v>
      </c>
      <c r="O17" s="35" t="str" cm="1">
        <f t="array" ref="O17">IFERROR(LOOKUP(2, 1/(lentelės!E9:E13=N17), lentelės!F9:F13), "Nėra atitikmens")</f>
        <v>ribotas</v>
      </c>
      <c r="P17" s="32" cm="1">
        <f t="array" ref="P17">IFERROR(LOOKUP(2, 1/(lentelės!F9:F13=O17), lentelės!G9:G13), "Nėra atitikmens")</f>
        <v>2</v>
      </c>
      <c r="Q17" s="28" t="s">
        <v>124</v>
      </c>
      <c r="R17" s="24" t="s">
        <v>124</v>
      </c>
      <c r="S17" s="24" t="s">
        <v>124</v>
      </c>
      <c r="T17" s="24" t="s">
        <v>208</v>
      </c>
      <c r="U17" s="12" t="s">
        <v>59</v>
      </c>
      <c r="V17" s="35" t="str" cm="1">
        <f t="array" ref="V17">IFERROR(LOOKUP(2, 1/(lentelės!E9:E13=U17), lentelės!F9:F13), "Nėra atitikmens")</f>
        <v>ribotas</v>
      </c>
      <c r="W17" s="36" cm="1">
        <f t="array" ref="W17">IFERROR(LOOKUP(2, 1/(lentelės!F9:F13=V17), lentelės!G9:G13), "Nėra atitikmens")</f>
        <v>2</v>
      </c>
      <c r="X17" s="28" t="s">
        <v>251</v>
      </c>
      <c r="Y17" s="12" t="s">
        <v>99</v>
      </c>
      <c r="Z17" s="35" t="str" cm="1">
        <f t="array" ref="Z17">IFERROR(LOOKUP(2, 1/(lentelės!E15:E19=Y17), lentelės!F15:F19), "Nėra atitikmens")</f>
        <v>didelis</v>
      </c>
      <c r="AA17" s="66" cm="1">
        <f t="array" ref="AA17">IFERROR(LOOKUP(2, 1/(lentelės!F15:F19=Z17), lentelės!G15:G19), "Nėra atitikmens")</f>
        <v>3</v>
      </c>
      <c r="AB17" s="64">
        <f t="shared" si="3"/>
        <v>3</v>
      </c>
      <c r="AC17" s="65">
        <f t="shared" si="4"/>
        <v>1</v>
      </c>
      <c r="AD17" s="65">
        <f t="shared" si="5"/>
        <v>2</v>
      </c>
      <c r="AE17" s="30">
        <f t="shared" si="6"/>
        <v>3</v>
      </c>
      <c r="AF17" s="78">
        <f t="shared" si="7"/>
        <v>3</v>
      </c>
      <c r="AG17" s="82" t="str">
        <f t="shared" si="12"/>
        <v>Priimtina rizika</v>
      </c>
      <c r="AH17" s="83">
        <f t="shared" si="8"/>
        <v>6</v>
      </c>
      <c r="AI17" s="82" t="str">
        <f t="shared" si="13"/>
        <v>Vidutinė rizika</v>
      </c>
      <c r="AJ17" s="84">
        <f t="shared" si="9"/>
        <v>9</v>
      </c>
      <c r="AK17" s="85" t="str">
        <f t="shared" si="14"/>
        <v>Didelė rizika</v>
      </c>
      <c r="AL17" s="88">
        <f t="shared" si="10"/>
        <v>18</v>
      </c>
      <c r="AM17" s="89" t="str">
        <f t="shared" si="11"/>
        <v>Vidutinė rizika</v>
      </c>
    </row>
    <row r="18" spans="1:39" s="4" customFormat="1" ht="106.2" thickBot="1" x14ac:dyDescent="0.3">
      <c r="A18" s="38">
        <v>14</v>
      </c>
      <c r="B18" s="58" t="s">
        <v>78</v>
      </c>
      <c r="C18" s="27" t="s">
        <v>146</v>
      </c>
      <c r="D18" s="25" t="s">
        <v>147</v>
      </c>
      <c r="E18" s="11" t="s">
        <v>25</v>
      </c>
      <c r="F18" s="29" t="str" cm="1">
        <f t="array" ref="F18">IFERROR(LOOKUP(2, 1/(lentelės!A2:A7=E18), lentelės!B2:B7), "Nėra atitikmens")</f>
        <v>labai didelė tikimybė</v>
      </c>
      <c r="G18" s="73" cm="1">
        <f t="array" ref="G18">IFERROR(LOOKUP(2, 1/(lentelės!B2:B7=F18), lentelės!C2:C7), "Nėra atitikmens")</f>
        <v>5</v>
      </c>
      <c r="H18" s="11" t="s">
        <v>121</v>
      </c>
      <c r="I18" s="27" t="s">
        <v>269</v>
      </c>
      <c r="J18" s="31" t="str" cm="1">
        <f t="array" ref="J18">IFERROR(LOOKUP(2, 1/(lentelės!E3:E7=H18), lentelės!F3:F7), "Nėra atitikmens")</f>
        <v>nereikšmingas</v>
      </c>
      <c r="K18" s="32" cm="1">
        <f t="array" ref="K18">IFERROR(LOOKUP(2, 1/(lentelės!F3:F7=J18), lentelės!G3:G7), "Nėra atitikmens")</f>
        <v>1</v>
      </c>
      <c r="L18" s="27" t="s">
        <v>181</v>
      </c>
      <c r="M18" s="27" t="s">
        <v>182</v>
      </c>
      <c r="N18" s="12" t="s">
        <v>59</v>
      </c>
      <c r="O18" s="35" t="str" cm="1">
        <f t="array" ref="O18">IFERROR(LOOKUP(2, 1/(lentelės!E9:E13=N18), lentelės!F9:F13), "Nėra atitikmens")</f>
        <v>ribotas</v>
      </c>
      <c r="P18" s="32" cm="1">
        <f t="array" ref="P18">IFERROR(LOOKUP(2, 1/(lentelės!F9:F13=O18), lentelės!G9:G13), "Nėra atitikmens")</f>
        <v>2</v>
      </c>
      <c r="Q18" s="28" t="s">
        <v>124</v>
      </c>
      <c r="R18" s="24" t="s">
        <v>124</v>
      </c>
      <c r="S18" s="24" t="s">
        <v>124</v>
      </c>
      <c r="T18" s="24" t="s">
        <v>209</v>
      </c>
      <c r="U18" s="12" t="s">
        <v>55</v>
      </c>
      <c r="V18" s="35" t="str" cm="1">
        <f t="array" ref="V18">IFERROR(LOOKUP(2, 1/(lentelės!E9:E13=U18), lentelės!F9:F13), "Nėra atitikmens")</f>
        <v>nereikšmingas</v>
      </c>
      <c r="W18" s="36" cm="1">
        <f t="array" ref="W18">IFERROR(LOOKUP(2, 1/(lentelės!F9:F13=V18), lentelės!G9:G13), "Nėra atitikmens")</f>
        <v>1</v>
      </c>
      <c r="X18" s="28" t="s">
        <v>252</v>
      </c>
      <c r="Y18" s="12" t="s">
        <v>126</v>
      </c>
      <c r="Z18" s="35" t="str" cm="1">
        <f t="array" ref="Z18">IFERROR(LOOKUP(2, 1/(lentelės!E15:E19=Y18), lentelės!F15:F19), "Nėra atitikmens")</f>
        <v>nereikšmingas</v>
      </c>
      <c r="AA18" s="66" cm="1">
        <f t="array" ref="AA18">IFERROR(LOOKUP(2, 1/(lentelės!F15:F19=Z18), lentelės!G15:G19), "Nėra atitikmens")</f>
        <v>1</v>
      </c>
      <c r="AB18" s="64">
        <f t="shared" si="3"/>
        <v>5</v>
      </c>
      <c r="AC18" s="65">
        <f t="shared" si="4"/>
        <v>1</v>
      </c>
      <c r="AD18" s="65">
        <f t="shared" si="5"/>
        <v>2</v>
      </c>
      <c r="AE18" s="30">
        <f t="shared" si="6"/>
        <v>1</v>
      </c>
      <c r="AF18" s="78">
        <f t="shared" si="7"/>
        <v>5</v>
      </c>
      <c r="AG18" s="82" t="str">
        <f t="shared" si="12"/>
        <v>Vidutinė rizika</v>
      </c>
      <c r="AH18" s="83">
        <f t="shared" si="8"/>
        <v>10</v>
      </c>
      <c r="AI18" s="82" t="str">
        <f t="shared" si="13"/>
        <v>Didelė rizika</v>
      </c>
      <c r="AJ18" s="84">
        <f t="shared" si="9"/>
        <v>5</v>
      </c>
      <c r="AK18" s="85" t="str">
        <f t="shared" si="14"/>
        <v>Vidutinė rizika</v>
      </c>
      <c r="AL18" s="88">
        <f t="shared" si="10"/>
        <v>20</v>
      </c>
      <c r="AM18" s="89" t="str">
        <f t="shared" si="11"/>
        <v>Vidutinė rizika</v>
      </c>
    </row>
    <row r="19" spans="1:39" s="4" customFormat="1" ht="118.8" x14ac:dyDescent="0.25">
      <c r="A19" s="38">
        <v>15</v>
      </c>
      <c r="B19" s="58" t="s">
        <v>79</v>
      </c>
      <c r="C19" s="27" t="s">
        <v>148</v>
      </c>
      <c r="D19" s="25" t="s">
        <v>149</v>
      </c>
      <c r="E19" s="11" t="s">
        <v>25</v>
      </c>
      <c r="F19" s="29" t="str" cm="1">
        <f t="array" ref="F19">IFERROR(LOOKUP(2, 1/(lentelės!A2:A7=E19), lentelės!B2:B7), "Nėra atitikmens")</f>
        <v>labai didelė tikimybė</v>
      </c>
      <c r="G19" s="73" cm="1">
        <f t="array" ref="G19">IFERROR(LOOKUP(2, 1/(lentelės!B2:B7=F19), lentelės!C2:C7), "Nėra atitikmens")</f>
        <v>5</v>
      </c>
      <c r="H19" s="11" t="s">
        <v>121</v>
      </c>
      <c r="I19" s="27" t="s">
        <v>228</v>
      </c>
      <c r="J19" s="31" t="str" cm="1">
        <f t="array" ref="J19">IFERROR(LOOKUP(2, 1/(lentelės!E3:E7=H19), lentelės!F3:F7), "Nėra atitikmens")</f>
        <v>nereikšmingas</v>
      </c>
      <c r="K19" s="32" cm="1">
        <f t="array" ref="K19">IFERROR(LOOKUP(2, 1/(lentelės!F3:F7=J19), lentelės!G3:G7), "Nėra atitikmens")</f>
        <v>1</v>
      </c>
      <c r="L19" s="27" t="s">
        <v>183</v>
      </c>
      <c r="M19" s="27" t="s">
        <v>184</v>
      </c>
      <c r="N19" s="12" t="s">
        <v>59</v>
      </c>
      <c r="O19" s="35" t="str" cm="1">
        <f t="array" ref="O19">IFERROR(LOOKUP(2, 1/(lentelės!E9:E13=N19), lentelės!F9:F13), "Nėra atitikmens")</f>
        <v>ribotas</v>
      </c>
      <c r="P19" s="32" cm="1">
        <f t="array" ref="P19">IFERROR(LOOKUP(2, 1/(lentelės!F9:F13=O19), lentelės!G9:G13), "Nėra atitikmens")</f>
        <v>2</v>
      </c>
      <c r="Q19" s="28" t="s">
        <v>124</v>
      </c>
      <c r="R19" s="24" t="s">
        <v>124</v>
      </c>
      <c r="S19" s="24" t="s">
        <v>124</v>
      </c>
      <c r="T19" s="24" t="s">
        <v>209</v>
      </c>
      <c r="U19" s="12" t="s">
        <v>55</v>
      </c>
      <c r="V19" s="35" t="str" cm="1">
        <f t="array" ref="V19">IFERROR(LOOKUP(2, 1/(lentelės!E9:E13=U19), lentelės!F9:F13), "Nėra atitikmens")</f>
        <v>nereikšmingas</v>
      </c>
      <c r="W19" s="36" cm="1">
        <f t="array" ref="W19">IFERROR(LOOKUP(2, 1/(lentelės!F9:F13=V19), lentelės!G9:G13), "Nėra atitikmens")</f>
        <v>1</v>
      </c>
      <c r="X19" s="28" t="s">
        <v>253</v>
      </c>
      <c r="Y19" s="12" t="s">
        <v>126</v>
      </c>
      <c r="Z19" s="35" t="str" cm="1">
        <f t="array" ref="Z19">IFERROR(LOOKUP(2, 1/(lentelės!E15:E19=Y19), lentelės!F15:F19), "Nėra atitikmens")</f>
        <v>nereikšmingas</v>
      </c>
      <c r="AA19" s="66" cm="1">
        <f t="array" ref="AA19">IFERROR(LOOKUP(2, 1/(lentelės!F15:F19=Z19), lentelės!G15:G19), "Nėra atitikmens")</f>
        <v>1</v>
      </c>
      <c r="AB19" s="64">
        <f t="shared" si="3"/>
        <v>5</v>
      </c>
      <c r="AC19" s="65">
        <f t="shared" si="4"/>
        <v>1</v>
      </c>
      <c r="AD19" s="65">
        <f t="shared" si="5"/>
        <v>2</v>
      </c>
      <c r="AE19" s="30">
        <f t="shared" si="6"/>
        <v>1</v>
      </c>
      <c r="AF19" s="78">
        <f t="shared" si="7"/>
        <v>5</v>
      </c>
      <c r="AG19" s="82" t="str">
        <f t="shared" si="12"/>
        <v>Vidutinė rizika</v>
      </c>
      <c r="AH19" s="83">
        <f t="shared" si="8"/>
        <v>10</v>
      </c>
      <c r="AI19" s="82" t="str">
        <f t="shared" si="13"/>
        <v>Didelė rizika</v>
      </c>
      <c r="AJ19" s="84">
        <f t="shared" si="9"/>
        <v>5</v>
      </c>
      <c r="AK19" s="85" t="str">
        <f t="shared" si="14"/>
        <v>Vidutinė rizika</v>
      </c>
      <c r="AL19" s="88">
        <f t="shared" si="10"/>
        <v>20</v>
      </c>
      <c r="AM19" s="89" t="str">
        <f t="shared" si="11"/>
        <v>Vidutinė rizika</v>
      </c>
    </row>
    <row r="20" spans="1:39" s="4" customFormat="1" ht="119.4" thickBot="1" x14ac:dyDescent="0.3">
      <c r="A20" s="37">
        <v>16</v>
      </c>
      <c r="B20" s="55" t="s">
        <v>84</v>
      </c>
      <c r="C20" s="27" t="s">
        <v>150</v>
      </c>
      <c r="D20" s="25" t="s">
        <v>151</v>
      </c>
      <c r="E20" s="11" t="s">
        <v>25</v>
      </c>
      <c r="F20" s="29" t="str" cm="1">
        <f t="array" ref="F20">IFERROR(LOOKUP(2, 1/(lentelės!A2:A7=E20), lentelės!B2:B7), "Nėra atitikmens")</f>
        <v>labai didelė tikimybė</v>
      </c>
      <c r="G20" s="73" cm="1">
        <f t="array" ref="G20">IFERROR(LOOKUP(2, 1/(lentelės!B2:B7=F20), lentelės!C2:C7), "Nėra atitikmens")</f>
        <v>5</v>
      </c>
      <c r="H20" s="11" t="s">
        <v>110</v>
      </c>
      <c r="I20" s="27" t="s">
        <v>272</v>
      </c>
      <c r="J20" s="31" t="str" cm="1">
        <f t="array" ref="J20">IFERROR(LOOKUP(2, 1/(lentelės!E3:E7=H20), lentelės!F3:F7), "Nėra atitikmens")</f>
        <v>didelis</v>
      </c>
      <c r="K20" s="32" cm="1">
        <f t="array" ref="K20">IFERROR(LOOKUP(2, 1/(lentelės!F3:F7=J20), lentelės!G3:G7), "Nėra atitikmens")</f>
        <v>3</v>
      </c>
      <c r="L20" s="27" t="s">
        <v>185</v>
      </c>
      <c r="M20" s="27" t="s">
        <v>186</v>
      </c>
      <c r="N20" s="12" t="s">
        <v>60</v>
      </c>
      <c r="O20" s="35" t="str" cm="1">
        <f t="array" ref="O20">IFERROR(LOOKUP(2, 1/(lentelės!E9:E13=N20), lentelės!F9:F13), "Nėra atitikmens")</f>
        <v>didelis</v>
      </c>
      <c r="P20" s="32" cm="1">
        <f t="array" ref="P20">IFERROR(LOOKUP(2, 1/(lentelės!F9:F13=O20), lentelės!G9:G13), "Nėra atitikmens")</f>
        <v>3</v>
      </c>
      <c r="Q20" s="28" t="s">
        <v>124</v>
      </c>
      <c r="R20" s="24" t="s">
        <v>124</v>
      </c>
      <c r="S20" s="24" t="s">
        <v>124</v>
      </c>
      <c r="T20" s="24" t="s">
        <v>209</v>
      </c>
      <c r="U20" s="12" t="s">
        <v>55</v>
      </c>
      <c r="V20" s="35" t="str" cm="1">
        <f t="array" ref="V20">IFERROR(LOOKUP(2, 1/(lentelės!E9:E13=U20), lentelės!F9:F13), "Nėra atitikmens")</f>
        <v>nereikšmingas</v>
      </c>
      <c r="W20" s="36" cm="1">
        <f t="array" ref="W20">IFERROR(LOOKUP(2, 1/(lentelės!F9:F13=V20), lentelės!G9:G13), "Nėra atitikmens")</f>
        <v>1</v>
      </c>
      <c r="X20" s="28" t="s">
        <v>254</v>
      </c>
      <c r="Y20" s="12" t="s">
        <v>98</v>
      </c>
      <c r="Z20" s="35" t="str" cm="1">
        <f t="array" ref="Z20">IFERROR(LOOKUP(2, 1/(lentelės!E15:E19=Y20), lentelės!F15:F19), "Nėra atitikmens")</f>
        <v>ribotas</v>
      </c>
      <c r="AA20" s="66" cm="1">
        <f t="array" ref="AA20">IFERROR(LOOKUP(2, 1/(lentelės!F15:F19=Z20), lentelės!G15:G19), "Nėra atitikmens")</f>
        <v>2</v>
      </c>
      <c r="AB20" s="64">
        <f t="shared" si="3"/>
        <v>5</v>
      </c>
      <c r="AC20" s="65">
        <f t="shared" si="4"/>
        <v>3</v>
      </c>
      <c r="AD20" s="65">
        <f t="shared" si="5"/>
        <v>3</v>
      </c>
      <c r="AE20" s="30">
        <f t="shared" si="6"/>
        <v>2</v>
      </c>
      <c r="AF20" s="78">
        <f t="shared" si="7"/>
        <v>15</v>
      </c>
      <c r="AG20" s="82" t="str">
        <f t="shared" si="12"/>
        <v>Labai didelė rizika</v>
      </c>
      <c r="AH20" s="83">
        <f t="shared" si="8"/>
        <v>15</v>
      </c>
      <c r="AI20" s="82" t="str">
        <f t="shared" si="13"/>
        <v>Labai didelė rizika</v>
      </c>
      <c r="AJ20" s="84">
        <f t="shared" si="9"/>
        <v>10</v>
      </c>
      <c r="AK20" s="85" t="str">
        <f t="shared" si="14"/>
        <v>Didelė rizika</v>
      </c>
      <c r="AL20" s="88">
        <f t="shared" si="10"/>
        <v>40</v>
      </c>
      <c r="AM20" s="89" t="str">
        <f t="shared" si="11"/>
        <v>Labai didelė rizika</v>
      </c>
    </row>
    <row r="21" spans="1:39" s="4" customFormat="1" ht="106.2" thickBot="1" x14ac:dyDescent="0.3">
      <c r="A21" s="38">
        <v>17</v>
      </c>
      <c r="B21" s="58" t="s">
        <v>85</v>
      </c>
      <c r="C21" s="27" t="s">
        <v>152</v>
      </c>
      <c r="D21" s="25" t="s">
        <v>153</v>
      </c>
      <c r="E21" s="11" t="s">
        <v>25</v>
      </c>
      <c r="F21" s="29" t="str" cm="1">
        <f t="array" ref="F21">IFERROR(LOOKUP(2, 1/(lentelės!A2:A7=E21), lentelės!B2:B7), "Nėra atitikmens")</f>
        <v>labai didelė tikimybė</v>
      </c>
      <c r="G21" s="73" cm="1">
        <f t="array" ref="G21">IFERROR(LOOKUP(2, 1/(lentelės!B2:B7=F21), lentelės!C2:C7), "Nėra atitikmens")</f>
        <v>5</v>
      </c>
      <c r="H21" s="11" t="s">
        <v>94</v>
      </c>
      <c r="I21" s="27" t="s">
        <v>273</v>
      </c>
      <c r="J21" s="31" t="str" cm="1">
        <f t="array" ref="J21">IFERROR(LOOKUP(2, 1/(lentelės!E3:E7=H21), lentelės!F3:F7), "Nėra atitikmens")</f>
        <v>ribotas</v>
      </c>
      <c r="K21" s="32" cm="1">
        <f t="array" ref="K21">IFERROR(LOOKUP(2, 1/(lentelės!F3:F7=J21), lentelės!G3:G7), "Nėra atitikmens")</f>
        <v>2</v>
      </c>
      <c r="L21" s="27" t="s">
        <v>187</v>
      </c>
      <c r="M21" s="27" t="s">
        <v>188</v>
      </c>
      <c r="N21" s="12" t="s">
        <v>55</v>
      </c>
      <c r="O21" s="35" t="str" cm="1">
        <f t="array" ref="O21">IFERROR(LOOKUP(2, 1/(lentelės!E9:E13=N21), lentelės!F9:F13), "Nėra atitikmens")</f>
        <v>nereikšmingas</v>
      </c>
      <c r="P21" s="32" cm="1">
        <f t="array" ref="P21">IFERROR(LOOKUP(2, 1/(lentelės!F9:F13=O21), lentelės!G9:G13), "Nėra atitikmens")</f>
        <v>1</v>
      </c>
      <c r="Q21" s="28" t="s">
        <v>96</v>
      </c>
      <c r="R21" s="24" t="s">
        <v>96</v>
      </c>
      <c r="S21" s="24" t="s">
        <v>96</v>
      </c>
      <c r="T21" s="24" t="s">
        <v>210</v>
      </c>
      <c r="U21" s="12" t="s">
        <v>55</v>
      </c>
      <c r="V21" s="35" t="str" cm="1">
        <f t="array" ref="V21">IFERROR(LOOKUP(2, 1/(lentelės!E9:E13=U21), lentelės!F9:F13), "Nėra atitikmens")</f>
        <v>nereikšmingas</v>
      </c>
      <c r="W21" s="36" cm="1">
        <f t="array" ref="W21">IFERROR(LOOKUP(2, 1/(lentelės!F9:F13=V21), lentelės!G9:G13), "Nėra atitikmens")</f>
        <v>1</v>
      </c>
      <c r="X21" s="28" t="s">
        <v>255</v>
      </c>
      <c r="Y21" s="12" t="s">
        <v>126</v>
      </c>
      <c r="Z21" s="35" t="str" cm="1">
        <f t="array" ref="Z21">IFERROR(LOOKUP(2, 1/(lentelės!E15:E19=Y21), lentelės!F15:F19), "Nėra atitikmens")</f>
        <v>nereikšmingas</v>
      </c>
      <c r="AA21" s="66" cm="1">
        <f t="array" ref="AA21">IFERROR(LOOKUP(2, 1/(lentelės!F15:F19=Z21), lentelės!G15:G19), "Nėra atitikmens")</f>
        <v>1</v>
      </c>
      <c r="AB21" s="64">
        <f t="shared" si="3"/>
        <v>5</v>
      </c>
      <c r="AC21" s="65">
        <f t="shared" si="4"/>
        <v>2</v>
      </c>
      <c r="AD21" s="65">
        <f t="shared" si="5"/>
        <v>1</v>
      </c>
      <c r="AE21" s="30">
        <f t="shared" si="6"/>
        <v>1</v>
      </c>
      <c r="AF21" s="78">
        <f t="shared" si="7"/>
        <v>10</v>
      </c>
      <c r="AG21" s="82" t="str">
        <f t="shared" si="12"/>
        <v>Didelė rizika</v>
      </c>
      <c r="AH21" s="83">
        <f t="shared" si="8"/>
        <v>5</v>
      </c>
      <c r="AI21" s="82" t="str">
        <f t="shared" si="13"/>
        <v>Vidutinė rizika</v>
      </c>
      <c r="AJ21" s="84">
        <f t="shared" si="9"/>
        <v>5</v>
      </c>
      <c r="AK21" s="85" t="str">
        <f t="shared" si="14"/>
        <v>Vidutinė rizika</v>
      </c>
      <c r="AL21" s="88">
        <f t="shared" si="10"/>
        <v>20</v>
      </c>
      <c r="AM21" s="89" t="str">
        <f t="shared" si="11"/>
        <v>Vidutinė rizika</v>
      </c>
    </row>
    <row r="22" spans="1:39" s="4" customFormat="1" ht="119.4" thickBot="1" x14ac:dyDescent="0.3">
      <c r="A22" s="38">
        <v>18</v>
      </c>
      <c r="B22" s="58" t="s">
        <v>91</v>
      </c>
      <c r="C22" s="27" t="s">
        <v>154</v>
      </c>
      <c r="D22" s="25" t="s">
        <v>155</v>
      </c>
      <c r="E22" s="11" t="s">
        <v>22</v>
      </c>
      <c r="F22" s="29" t="str" cm="1">
        <f t="array" ref="F22">IFERROR(LOOKUP(2, 1/(lentelės!A2:A7=E22), lentelės!B2:B7), "Nėra atitikmens")</f>
        <v>didelė tikimybė</v>
      </c>
      <c r="G22" s="73" cm="1">
        <f t="array" ref="G22">IFERROR(LOOKUP(2, 1/(lentelės!B2:B7=F22), lentelės!C2:C7), "Nėra atitikmens")</f>
        <v>4</v>
      </c>
      <c r="H22" s="11" t="s">
        <v>94</v>
      </c>
      <c r="I22" s="27" t="s">
        <v>229</v>
      </c>
      <c r="J22" s="31" t="str" cm="1">
        <f t="array" ref="J22">IFERROR(LOOKUP(2, 1/(lentelės!E3:E7=H22), lentelės!F3:F7), "Nėra atitikmens")</f>
        <v>ribotas</v>
      </c>
      <c r="K22" s="32" cm="1">
        <f t="array" ref="K22">IFERROR(LOOKUP(2, 1/(lentelės!F3:F7=J22), lentelės!G3:G7), "Nėra atitikmens")</f>
        <v>2</v>
      </c>
      <c r="L22" s="27" t="s">
        <v>189</v>
      </c>
      <c r="M22" s="27" t="s">
        <v>190</v>
      </c>
      <c r="N22" s="12" t="s">
        <v>59</v>
      </c>
      <c r="O22" s="35" t="str" cm="1">
        <f t="array" ref="O22">IFERROR(LOOKUP(2, 1/(lentelės!E9:E13=N22), lentelės!F9:F13), "Nėra atitikmens")</f>
        <v>ribotas</v>
      </c>
      <c r="P22" s="32" cm="1">
        <f t="array" ref="P22">IFERROR(LOOKUP(2, 1/(lentelės!F9:F13=O22), lentelės!G9:G13), "Nėra atitikmens")</f>
        <v>2</v>
      </c>
      <c r="Q22" s="28" t="s">
        <v>96</v>
      </c>
      <c r="R22" s="24" t="s">
        <v>124</v>
      </c>
      <c r="S22" s="24" t="s">
        <v>124</v>
      </c>
      <c r="T22" s="24" t="s">
        <v>211</v>
      </c>
      <c r="U22" s="12" t="s">
        <v>59</v>
      </c>
      <c r="V22" s="35" t="str" cm="1">
        <f t="array" ref="V22">IFERROR(LOOKUP(2, 1/(lentelės!E9:E13=U22), lentelės!F9:F13), "Nėra atitikmens")</f>
        <v>ribotas</v>
      </c>
      <c r="W22" s="36" cm="1">
        <f t="array" ref="W22">IFERROR(LOOKUP(2, 1/(lentelės!F9:F13=V22), lentelės!G9:G13), "Nėra atitikmens")</f>
        <v>2</v>
      </c>
      <c r="X22" s="28" t="s">
        <v>256</v>
      </c>
      <c r="Y22" s="12" t="s">
        <v>126</v>
      </c>
      <c r="Z22" s="35" t="str" cm="1">
        <f t="array" ref="Z22">IFERROR(LOOKUP(2, 1/(lentelės!E15:E19=Y22), lentelės!F15:F19), "Nėra atitikmens")</f>
        <v>nereikšmingas</v>
      </c>
      <c r="AA22" s="66" cm="1">
        <f t="array" ref="AA22">IFERROR(LOOKUP(2, 1/(lentelės!F15:F19=Z22), lentelės!G15:G19), "Nėra atitikmens")</f>
        <v>1</v>
      </c>
      <c r="AB22" s="64">
        <f t="shared" si="3"/>
        <v>4</v>
      </c>
      <c r="AC22" s="65">
        <f t="shared" si="4"/>
        <v>2</v>
      </c>
      <c r="AD22" s="65">
        <f t="shared" si="5"/>
        <v>2</v>
      </c>
      <c r="AE22" s="30">
        <f t="shared" si="6"/>
        <v>1</v>
      </c>
      <c r="AF22" s="78">
        <f t="shared" si="7"/>
        <v>8</v>
      </c>
      <c r="AG22" s="82" t="str">
        <f t="shared" si="12"/>
        <v>Vidutinė rizika</v>
      </c>
      <c r="AH22" s="83">
        <f t="shared" si="8"/>
        <v>8</v>
      </c>
      <c r="AI22" s="82" t="str">
        <f t="shared" si="13"/>
        <v>Vidutinė rizika</v>
      </c>
      <c r="AJ22" s="84">
        <f t="shared" si="9"/>
        <v>4</v>
      </c>
      <c r="AK22" s="85" t="str">
        <f t="shared" si="14"/>
        <v>Priimtina rizika</v>
      </c>
      <c r="AL22" s="88">
        <f t="shared" si="10"/>
        <v>20</v>
      </c>
      <c r="AM22" s="89" t="str">
        <f t="shared" si="11"/>
        <v>Vidutinė rizika</v>
      </c>
    </row>
    <row r="23" spans="1:39" s="4" customFormat="1" ht="106.2" thickBot="1" x14ac:dyDescent="0.3">
      <c r="A23" s="37">
        <v>19</v>
      </c>
      <c r="B23" s="58" t="s">
        <v>263</v>
      </c>
      <c r="C23" s="27" t="s">
        <v>156</v>
      </c>
      <c r="D23" s="25" t="s">
        <v>157</v>
      </c>
      <c r="E23" s="11" t="s">
        <v>25</v>
      </c>
      <c r="F23" s="29" t="str" cm="1">
        <f t="array" ref="F23">IFERROR(LOOKUP(2, 1/(lentelės!A2:A7=E23), lentelės!B2:B7), "Nėra atitikmens")</f>
        <v>labai didelė tikimybė</v>
      </c>
      <c r="G23" s="73" cm="1">
        <f t="array" ref="G23">IFERROR(LOOKUP(2, 1/(lentelės!B2:B7=F23), lentelės!C2:C7), "Nėra atitikmens")</f>
        <v>5</v>
      </c>
      <c r="H23" s="11" t="s">
        <v>121</v>
      </c>
      <c r="I23" s="27" t="s">
        <v>230</v>
      </c>
      <c r="J23" s="31" t="str" cm="1">
        <f t="array" ref="J23">IFERROR(LOOKUP(2, 1/(lentelės!E3:E7=H23), lentelės!F3:F7), "Nėra atitikmens")</f>
        <v>nereikšmingas</v>
      </c>
      <c r="K23" s="32" cm="1">
        <f t="array" ref="K23">IFERROR(LOOKUP(2, 1/(lentelės!F3:F7=J23), lentelės!G3:G7), "Nėra atitikmens")</f>
        <v>1</v>
      </c>
      <c r="L23" s="27" t="s">
        <v>191</v>
      </c>
      <c r="M23" s="27" t="s">
        <v>192</v>
      </c>
      <c r="N23" s="12" t="s">
        <v>55</v>
      </c>
      <c r="O23" s="35" t="str" cm="1">
        <f t="array" ref="O23">IFERROR(LOOKUP(2, 1/(lentelės!E9:E13=N23), lentelės!F9:F13), "Nėra atitikmens")</f>
        <v>nereikšmingas</v>
      </c>
      <c r="P23" s="32" cm="1">
        <f t="array" ref="P23">IFERROR(LOOKUP(2, 1/(lentelės!F9:F13=O23), lentelės!G9:G13), "Nėra atitikmens")</f>
        <v>1</v>
      </c>
      <c r="Q23" s="28" t="s">
        <v>96</v>
      </c>
      <c r="R23" s="24" t="s">
        <v>96</v>
      </c>
      <c r="S23" s="24" t="s">
        <v>96</v>
      </c>
      <c r="T23" s="24" t="s">
        <v>212</v>
      </c>
      <c r="U23" s="12" t="s">
        <v>55</v>
      </c>
      <c r="V23" s="35" t="str" cm="1">
        <f t="array" ref="V23">IFERROR(LOOKUP(2, 1/(lentelės!E9:E13=U23), lentelės!F9:F13), "Nėra atitikmens")</f>
        <v>nereikšmingas</v>
      </c>
      <c r="W23" s="36" cm="1">
        <f t="array" ref="W23">IFERROR(LOOKUP(2, 1/(lentelės!F9:F13=V23), lentelės!G9:G13), "Nėra atitikmens")</f>
        <v>1</v>
      </c>
      <c r="X23" s="28" t="s">
        <v>257</v>
      </c>
      <c r="Y23" s="12" t="s">
        <v>98</v>
      </c>
      <c r="Z23" s="35" t="str" cm="1">
        <f t="array" ref="Z23">IFERROR(LOOKUP(2, 1/(lentelės!E15:E19=Y23), lentelės!F15:F19), "Nėra atitikmens")</f>
        <v>ribotas</v>
      </c>
      <c r="AA23" s="66" cm="1">
        <f t="array" ref="AA23">IFERROR(LOOKUP(2, 1/(lentelės!F15:F19=Z23), lentelės!G15:G19), "Nėra atitikmens")</f>
        <v>2</v>
      </c>
      <c r="AB23" s="64">
        <f t="shared" si="3"/>
        <v>5</v>
      </c>
      <c r="AC23" s="65">
        <f t="shared" si="4"/>
        <v>1</v>
      </c>
      <c r="AD23" s="65">
        <f t="shared" si="5"/>
        <v>1</v>
      </c>
      <c r="AE23" s="30">
        <f t="shared" si="6"/>
        <v>2</v>
      </c>
      <c r="AF23" s="78">
        <f t="shared" si="7"/>
        <v>5</v>
      </c>
      <c r="AG23" s="82" t="str">
        <f t="shared" si="12"/>
        <v>Vidutinė rizika</v>
      </c>
      <c r="AH23" s="83">
        <f t="shared" si="8"/>
        <v>5</v>
      </c>
      <c r="AI23" s="82" t="str">
        <f t="shared" si="13"/>
        <v>Vidutinė rizika</v>
      </c>
      <c r="AJ23" s="84">
        <f t="shared" si="9"/>
        <v>10</v>
      </c>
      <c r="AK23" s="85" t="str">
        <f t="shared" si="14"/>
        <v>Didelė rizika</v>
      </c>
      <c r="AL23" s="88">
        <f t="shared" si="10"/>
        <v>20</v>
      </c>
      <c r="AM23" s="89" t="str">
        <f t="shared" si="11"/>
        <v>Vidutinė rizika</v>
      </c>
    </row>
    <row r="24" spans="1:39" s="4" customFormat="1" ht="106.2" thickBot="1" x14ac:dyDescent="0.3">
      <c r="A24" s="38">
        <v>20</v>
      </c>
      <c r="B24" s="58" t="s">
        <v>86</v>
      </c>
      <c r="C24" s="27" t="s">
        <v>158</v>
      </c>
      <c r="D24" s="25" t="s">
        <v>159</v>
      </c>
      <c r="E24" s="11" t="s">
        <v>22</v>
      </c>
      <c r="F24" s="29" t="str" cm="1">
        <f t="array" ref="F24">IFERROR(LOOKUP(2, 1/(lentelės!A2:A7=E24), lentelės!B2:B7), "Nėra atitikmens")</f>
        <v>didelė tikimybė</v>
      </c>
      <c r="G24" s="73" cm="1">
        <f t="array" ref="G24">IFERROR(LOOKUP(2, 1/(lentelės!B2:B7=F24), lentelės!C2:C7), "Nėra atitikmens")</f>
        <v>4</v>
      </c>
      <c r="H24" s="11" t="s">
        <v>121</v>
      </c>
      <c r="I24" s="27" t="s">
        <v>231</v>
      </c>
      <c r="J24" s="31" t="str" cm="1">
        <f t="array" ref="J24">IFERROR(LOOKUP(2, 1/(lentelės!E3:E7=H24), lentelės!F3:F7), "Nėra atitikmens")</f>
        <v>nereikšmingas</v>
      </c>
      <c r="K24" s="32" cm="1">
        <f t="array" ref="K24">IFERROR(LOOKUP(2, 1/(lentelės!F3:F7=J24), lentelės!G3:G7), "Nėra atitikmens")</f>
        <v>1</v>
      </c>
      <c r="L24" s="27" t="s">
        <v>193</v>
      </c>
      <c r="M24" s="27" t="s">
        <v>194</v>
      </c>
      <c r="N24" s="12" t="s">
        <v>60</v>
      </c>
      <c r="O24" s="35" t="str" cm="1">
        <f t="array" ref="O24">IFERROR(LOOKUP(2, 1/(lentelės!E9:E13=N24), lentelės!F9:F13), "Nėra atitikmens")</f>
        <v>didelis</v>
      </c>
      <c r="P24" s="32" cm="1">
        <f t="array" ref="P24">IFERROR(LOOKUP(2, 1/(lentelės!F9:F13=O24), lentelės!G9:G13), "Nėra atitikmens")</f>
        <v>3</v>
      </c>
      <c r="Q24" s="28" t="s">
        <v>124</v>
      </c>
      <c r="R24" s="24" t="s">
        <v>124</v>
      </c>
      <c r="S24" s="24" t="s">
        <v>124</v>
      </c>
      <c r="T24" s="24" t="s">
        <v>209</v>
      </c>
      <c r="U24" s="12" t="s">
        <v>55</v>
      </c>
      <c r="V24" s="35" t="str" cm="1">
        <f t="array" ref="V24">IFERROR(LOOKUP(2, 1/(lentelės!E9:E13=U24), lentelės!F9:F13), "Nėra atitikmens")</f>
        <v>nereikšmingas</v>
      </c>
      <c r="W24" s="36" cm="1">
        <f t="array" ref="W24">IFERROR(LOOKUP(2, 1/(lentelės!F9:F13=V24), lentelės!G9:G13), "Nėra atitikmens")</f>
        <v>1</v>
      </c>
      <c r="X24" s="28" t="s">
        <v>258</v>
      </c>
      <c r="Y24" s="12" t="s">
        <v>98</v>
      </c>
      <c r="Z24" s="35" t="str" cm="1">
        <f t="array" ref="Z24">IFERROR(LOOKUP(2, 1/(lentelės!E15:E19=Y24), lentelės!F15:F19), "Nėra atitikmens")</f>
        <v>ribotas</v>
      </c>
      <c r="AA24" s="66" cm="1">
        <f t="array" ref="AA24">IFERROR(LOOKUP(2, 1/(lentelės!F15:F19=Z24), lentelės!G15:G19), "Nėra atitikmens")</f>
        <v>2</v>
      </c>
      <c r="AB24" s="64">
        <f t="shared" si="3"/>
        <v>4</v>
      </c>
      <c r="AC24" s="65">
        <f t="shared" si="4"/>
        <v>1</v>
      </c>
      <c r="AD24" s="65">
        <f t="shared" si="5"/>
        <v>3</v>
      </c>
      <c r="AE24" s="30">
        <f t="shared" si="6"/>
        <v>2</v>
      </c>
      <c r="AF24" s="78">
        <f t="shared" si="7"/>
        <v>4</v>
      </c>
      <c r="AG24" s="82" t="str">
        <f t="shared" si="12"/>
        <v>Priimtina rizika</v>
      </c>
      <c r="AH24" s="83">
        <f t="shared" si="8"/>
        <v>12</v>
      </c>
      <c r="AI24" s="82" t="str">
        <f t="shared" si="13"/>
        <v>Didelė rizika</v>
      </c>
      <c r="AJ24" s="84">
        <f t="shared" si="9"/>
        <v>8</v>
      </c>
      <c r="AK24" s="85" t="str">
        <f t="shared" si="14"/>
        <v>Vidutinė rizika</v>
      </c>
      <c r="AL24" s="88">
        <f t="shared" si="10"/>
        <v>24</v>
      </c>
      <c r="AM24" s="89" t="str">
        <f t="shared" si="11"/>
        <v>Vidutinė rizika</v>
      </c>
    </row>
    <row r="25" spans="1:39" s="4" customFormat="1" ht="119.4" thickBot="1" x14ac:dyDescent="0.3">
      <c r="A25" s="38">
        <v>21</v>
      </c>
      <c r="B25" s="58" t="s">
        <v>87</v>
      </c>
      <c r="C25" s="27" t="s">
        <v>160</v>
      </c>
      <c r="D25" s="25" t="s">
        <v>161</v>
      </c>
      <c r="E25" s="11" t="s">
        <v>27</v>
      </c>
      <c r="F25" s="29" t="str" cm="1">
        <f t="array" ref="F25">IFERROR(LOOKUP(2, 1/(lentelės!A2:A7=E25), lentelės!B2:B7), "Nėra atitikmens")</f>
        <v>vidutinė tikimybė</v>
      </c>
      <c r="G25" s="73" cm="1">
        <f t="array" ref="G25">IFERROR(LOOKUP(2, 1/(lentelės!B2:B7=F25), lentelės!C2:C7), "Nėra atitikmens")</f>
        <v>3</v>
      </c>
      <c r="H25" s="11" t="s">
        <v>121</v>
      </c>
      <c r="I25" s="27" t="s">
        <v>232</v>
      </c>
      <c r="J25" s="31" t="str" cm="1">
        <f t="array" ref="J25">IFERROR(LOOKUP(2, 1/(lentelės!E3:E7=H25), lentelės!F3:F7), "Nėra atitikmens")</f>
        <v>nereikšmingas</v>
      </c>
      <c r="K25" s="32" cm="1">
        <f t="array" ref="K25">IFERROR(LOOKUP(2, 1/(lentelės!F3:F7=J25), lentelės!G3:G7), "Nėra atitikmens")</f>
        <v>1</v>
      </c>
      <c r="L25" s="27" t="s">
        <v>195</v>
      </c>
      <c r="M25" s="27" t="s">
        <v>196</v>
      </c>
      <c r="N25" s="12" t="s">
        <v>60</v>
      </c>
      <c r="O25" s="35" t="str" cm="1">
        <f t="array" ref="O25">IFERROR(LOOKUP(2, 1/(lentelės!E9:E13=N25), lentelės!F9:F13), "Nėra atitikmens")</f>
        <v>didelis</v>
      </c>
      <c r="P25" s="32" cm="1">
        <f t="array" ref="P25">IFERROR(LOOKUP(2, 1/(lentelės!F9:F13=O25), lentelės!G9:G13), "Nėra atitikmens")</f>
        <v>3</v>
      </c>
      <c r="Q25" s="28" t="s">
        <v>124</v>
      </c>
      <c r="R25" s="24" t="s">
        <v>124</v>
      </c>
      <c r="S25" s="24" t="s">
        <v>124</v>
      </c>
      <c r="T25" s="24" t="s">
        <v>209</v>
      </c>
      <c r="U25" s="12" t="s">
        <v>55</v>
      </c>
      <c r="V25" s="35" t="str" cm="1">
        <f t="array" ref="V25">IFERROR(LOOKUP(2, 1/(lentelės!E9:E13=U25), lentelės!F9:F13), "Nėra atitikmens")</f>
        <v>nereikšmingas</v>
      </c>
      <c r="W25" s="36" cm="1">
        <f t="array" ref="W25">IFERROR(LOOKUP(2, 1/(lentelės!F9:F13=V25), lentelės!G9:G13), "Nėra atitikmens")</f>
        <v>1</v>
      </c>
      <c r="X25" s="28" t="s">
        <v>259</v>
      </c>
      <c r="Y25" s="12" t="s">
        <v>126</v>
      </c>
      <c r="Z25" s="35" t="str" cm="1">
        <f t="array" ref="Z25">IFERROR(LOOKUP(2, 1/(lentelės!E15:E19=Y25), lentelės!F15:F19), "Nėra atitikmens")</f>
        <v>nereikšmingas</v>
      </c>
      <c r="AA25" s="66" cm="1">
        <f t="array" ref="AA25">IFERROR(LOOKUP(2, 1/(lentelės!F15:F19=Z25), lentelės!G15:G19), "Nėra atitikmens")</f>
        <v>1</v>
      </c>
      <c r="AB25" s="64">
        <f t="shared" si="3"/>
        <v>3</v>
      </c>
      <c r="AC25" s="65">
        <f t="shared" si="4"/>
        <v>1</v>
      </c>
      <c r="AD25" s="65">
        <f t="shared" si="5"/>
        <v>3</v>
      </c>
      <c r="AE25" s="30">
        <f t="shared" si="6"/>
        <v>1</v>
      </c>
      <c r="AF25" s="78">
        <f t="shared" si="7"/>
        <v>3</v>
      </c>
      <c r="AG25" s="82" t="str">
        <f t="shared" si="12"/>
        <v>Priimtina rizika</v>
      </c>
      <c r="AH25" s="83">
        <f t="shared" si="8"/>
        <v>9</v>
      </c>
      <c r="AI25" s="82" t="str">
        <f t="shared" si="13"/>
        <v>Didelė rizika</v>
      </c>
      <c r="AJ25" s="84">
        <f t="shared" si="9"/>
        <v>3</v>
      </c>
      <c r="AK25" s="85" t="str">
        <f t="shared" si="14"/>
        <v>Priimtina rizika</v>
      </c>
      <c r="AL25" s="88">
        <f t="shared" si="10"/>
        <v>15</v>
      </c>
      <c r="AM25" s="89" t="str">
        <f t="shared" si="11"/>
        <v>Vidutinė rizika</v>
      </c>
    </row>
    <row r="26" spans="1:39" s="4" customFormat="1" ht="119.4" thickBot="1" x14ac:dyDescent="0.3">
      <c r="A26" s="37">
        <v>22</v>
      </c>
      <c r="B26" s="58" t="s">
        <v>88</v>
      </c>
      <c r="C26" s="27" t="s">
        <v>162</v>
      </c>
      <c r="D26" s="25" t="s">
        <v>163</v>
      </c>
      <c r="E26" s="11" t="s">
        <v>29</v>
      </c>
      <c r="F26" s="29" t="str" cm="1">
        <f t="array" ref="F26">IFERROR(LOOKUP(2, 1/(lentelės!A2:A7=E26), lentelės!B2:B7), "Nėra atitikmens")</f>
        <v>maža tikimybė</v>
      </c>
      <c r="G26" s="73" cm="1">
        <f t="array" ref="G26">IFERROR(LOOKUP(2, 1/(lentelės!B2:B7=F26), lentelės!C2:C7), "Nėra atitikmens")</f>
        <v>2</v>
      </c>
      <c r="H26" s="11" t="s">
        <v>110</v>
      </c>
      <c r="I26" s="27" t="s">
        <v>233</v>
      </c>
      <c r="J26" s="31" t="str" cm="1">
        <f t="array" ref="J26">IFERROR(LOOKUP(2, 1/(lentelės!E3:E7=H26), lentelės!F3:F7), "Nėra atitikmens")</f>
        <v>didelis</v>
      </c>
      <c r="K26" s="32" cm="1">
        <f t="array" ref="K26">IFERROR(LOOKUP(2, 1/(lentelės!F3:F7=J26), lentelės!G3:G7), "Nėra atitikmens")</f>
        <v>3</v>
      </c>
      <c r="L26" s="27" t="s">
        <v>197</v>
      </c>
      <c r="M26" s="27" t="s">
        <v>198</v>
      </c>
      <c r="N26" s="12" t="s">
        <v>60</v>
      </c>
      <c r="O26" s="35" t="str" cm="1">
        <f t="array" ref="O26">IFERROR(LOOKUP(2, 1/(lentelės!E9:E13=N26), lentelės!F9:F13), "Nėra atitikmens")</f>
        <v>didelis</v>
      </c>
      <c r="P26" s="32" cm="1">
        <f t="array" ref="P26">IFERROR(LOOKUP(2, 1/(lentelės!F9:F13=O26), lentelės!G9:G13), "Nėra atitikmens")</f>
        <v>3</v>
      </c>
      <c r="Q26" s="28" t="s">
        <v>96</v>
      </c>
      <c r="R26" s="24" t="s">
        <v>124</v>
      </c>
      <c r="S26" s="24" t="s">
        <v>124</v>
      </c>
      <c r="T26" s="24" t="s">
        <v>213</v>
      </c>
      <c r="U26" s="12" t="s">
        <v>59</v>
      </c>
      <c r="V26" s="35" t="str" cm="1">
        <f t="array" ref="V26">IFERROR(LOOKUP(2, 1/(lentelės!E9:E13=U26), lentelės!F9:F13), "Nėra atitikmens")</f>
        <v>ribotas</v>
      </c>
      <c r="W26" s="36" cm="1">
        <f t="array" ref="W26">IFERROR(LOOKUP(2, 1/(lentelės!F9:F13=V26), lentelės!G9:G13), "Nėra atitikmens")</f>
        <v>2</v>
      </c>
      <c r="X26" s="28" t="s">
        <v>260</v>
      </c>
      <c r="Y26" s="12" t="s">
        <v>98</v>
      </c>
      <c r="Z26" s="35" t="str" cm="1">
        <f t="array" ref="Z26">IFERROR(LOOKUP(2, 1/(lentelės!E15:E19=Y26), lentelės!F15:F19), "Nėra atitikmens")</f>
        <v>ribotas</v>
      </c>
      <c r="AA26" s="66" cm="1">
        <f t="array" ref="AA26">IFERROR(LOOKUP(2, 1/(lentelės!F15:F19=Z26), lentelės!G15:G19), "Nėra atitikmens")</f>
        <v>2</v>
      </c>
      <c r="AB26" s="64">
        <f t="shared" si="3"/>
        <v>2</v>
      </c>
      <c r="AC26" s="65">
        <f t="shared" si="4"/>
        <v>3</v>
      </c>
      <c r="AD26" s="65">
        <f t="shared" si="5"/>
        <v>3</v>
      </c>
      <c r="AE26" s="30">
        <f t="shared" si="6"/>
        <v>2</v>
      </c>
      <c r="AF26" s="78">
        <f t="shared" si="7"/>
        <v>6</v>
      </c>
      <c r="AG26" s="82" t="str">
        <f t="shared" si="12"/>
        <v>Vidutinė rizika</v>
      </c>
      <c r="AH26" s="83">
        <f t="shared" si="8"/>
        <v>6</v>
      </c>
      <c r="AI26" s="82" t="str">
        <f t="shared" si="13"/>
        <v>Vidutinė rizika</v>
      </c>
      <c r="AJ26" s="84">
        <f t="shared" si="9"/>
        <v>4</v>
      </c>
      <c r="AK26" s="85" t="str">
        <f t="shared" si="14"/>
        <v>Vidutinė rizika</v>
      </c>
      <c r="AL26" s="88">
        <f t="shared" si="10"/>
        <v>16</v>
      </c>
      <c r="AM26" s="89" t="str">
        <f t="shared" si="11"/>
        <v>Vidutinė rizika</v>
      </c>
    </row>
    <row r="27" spans="1:39" s="4" customFormat="1" ht="93" thickBot="1" x14ac:dyDescent="0.3">
      <c r="A27" s="38">
        <v>23</v>
      </c>
      <c r="B27" s="59" t="s">
        <v>89</v>
      </c>
      <c r="C27" s="27" t="s">
        <v>164</v>
      </c>
      <c r="D27" s="25" t="s">
        <v>165</v>
      </c>
      <c r="E27" s="11" t="s">
        <v>22</v>
      </c>
      <c r="F27" s="29" t="str" cm="1">
        <f t="array" ref="F27">IFERROR(LOOKUP(2, 1/(lentelės!A2:A7=E27), lentelės!B2:B7), "Nėra atitikmens")</f>
        <v>didelė tikimybė</v>
      </c>
      <c r="G27" s="73" cm="1">
        <f t="array" ref="G27">IFERROR(LOOKUP(2, 1/(lentelės!B2:B7=F27), lentelės!C2:C7), "Nėra atitikmens")</f>
        <v>4</v>
      </c>
      <c r="H27" s="11" t="s">
        <v>110</v>
      </c>
      <c r="I27" s="27" t="s">
        <v>234</v>
      </c>
      <c r="J27" s="31" t="str" cm="1">
        <f t="array" ref="J27">IFERROR(LOOKUP(2, 1/(lentelės!E3:E7=H27), lentelės!F3:F7), "Nėra atitikmens")</f>
        <v>didelis</v>
      </c>
      <c r="K27" s="32" cm="1">
        <f t="array" ref="K27">IFERROR(LOOKUP(2, 1/(lentelės!F3:F7=J27), lentelės!G3:G7), "Nėra atitikmens")</f>
        <v>3</v>
      </c>
      <c r="L27" s="27" t="s">
        <v>199</v>
      </c>
      <c r="M27" s="27" t="s">
        <v>200</v>
      </c>
      <c r="N27" s="12" t="s">
        <v>55</v>
      </c>
      <c r="O27" s="35" t="str" cm="1">
        <f t="array" ref="O27">IFERROR(LOOKUP(2, 1/(lentelės!E9:E13=N27), lentelės!F9:F13), "Nėra atitikmens")</f>
        <v>nereikšmingas</v>
      </c>
      <c r="P27" s="32" cm="1">
        <f t="array" ref="P27">IFERROR(LOOKUP(2, 1/(lentelės!F9:F13=O27), lentelės!G9:G13), "Nėra atitikmens")</f>
        <v>1</v>
      </c>
      <c r="Q27" s="28" t="s">
        <v>124</v>
      </c>
      <c r="R27" s="24" t="s">
        <v>124</v>
      </c>
      <c r="S27" s="24" t="s">
        <v>124</v>
      </c>
      <c r="T27" s="24" t="s">
        <v>214</v>
      </c>
      <c r="U27" s="12" t="s">
        <v>55</v>
      </c>
      <c r="V27" s="35" t="str" cm="1">
        <f t="array" ref="V27">IFERROR(LOOKUP(2, 1/(lentelės!E9:E13=U27), lentelės!F9:F13), "Nėra atitikmens")</f>
        <v>nereikšmingas</v>
      </c>
      <c r="W27" s="36" cm="1">
        <f t="array" ref="W27">IFERROR(LOOKUP(2, 1/(lentelės!F9:F13=V27), lentelės!G9:G13), "Nėra atitikmens")</f>
        <v>1</v>
      </c>
      <c r="X27" s="28" t="s">
        <v>261</v>
      </c>
      <c r="Y27" s="12" t="s">
        <v>126</v>
      </c>
      <c r="Z27" s="35" t="str" cm="1">
        <f t="array" ref="Z27">IFERROR(LOOKUP(2, 1/(lentelės!E15:E19=Y27), lentelės!F15:F19), "Nėra atitikmens")</f>
        <v>nereikšmingas</v>
      </c>
      <c r="AA27" s="66" cm="1">
        <f t="array" ref="AA27">IFERROR(LOOKUP(2, 1/(lentelės!F15:F19=Z27), lentelės!G15:G19), "Nėra atitikmens")</f>
        <v>1</v>
      </c>
      <c r="AB27" s="64">
        <f t="shared" si="3"/>
        <v>4</v>
      </c>
      <c r="AC27" s="65">
        <f t="shared" si="4"/>
        <v>3</v>
      </c>
      <c r="AD27" s="65">
        <f t="shared" si="5"/>
        <v>1</v>
      </c>
      <c r="AE27" s="30">
        <f t="shared" si="6"/>
        <v>1</v>
      </c>
      <c r="AF27" s="78">
        <f t="shared" si="7"/>
        <v>12</v>
      </c>
      <c r="AG27" s="82" t="str">
        <f t="shared" si="12"/>
        <v>Didelė rizika</v>
      </c>
      <c r="AH27" s="83">
        <f t="shared" si="8"/>
        <v>4</v>
      </c>
      <c r="AI27" s="82" t="str">
        <f t="shared" si="13"/>
        <v>Priimtina rizika</v>
      </c>
      <c r="AJ27" s="84">
        <f t="shared" si="9"/>
        <v>4</v>
      </c>
      <c r="AK27" s="85" t="str">
        <f t="shared" si="14"/>
        <v>Priimtina rizika</v>
      </c>
      <c r="AL27" s="88">
        <f t="shared" si="10"/>
        <v>20</v>
      </c>
      <c r="AM27" s="89" t="str">
        <f t="shared" si="11"/>
        <v>Vidutinė rizika</v>
      </c>
    </row>
    <row r="28" spans="1:39" s="4" customFormat="1" ht="119.4" thickBot="1" x14ac:dyDescent="0.3">
      <c r="A28" s="38">
        <v>24</v>
      </c>
      <c r="B28" s="60" t="s">
        <v>90</v>
      </c>
      <c r="C28" s="27" t="s">
        <v>166</v>
      </c>
      <c r="D28" s="25" t="s">
        <v>167</v>
      </c>
      <c r="E28" s="11" t="s">
        <v>27</v>
      </c>
      <c r="F28" s="29" t="str" cm="1">
        <f t="array" ref="F28">IFERROR(LOOKUP(2, 1/(lentelės!A2:A7=E28), lentelės!B2:B7), "Nėra atitikmens")</f>
        <v>vidutinė tikimybė</v>
      </c>
      <c r="G28" s="73" cm="1">
        <f t="array" ref="G28">IFERROR(LOOKUP(2, 1/(lentelės!B2:B7=F28), lentelės!C2:C7), "Nėra atitikmens")</f>
        <v>3</v>
      </c>
      <c r="H28" s="11" t="s">
        <v>121</v>
      </c>
      <c r="I28" s="27" t="s">
        <v>235</v>
      </c>
      <c r="J28" s="31" t="str" cm="1">
        <f t="array" ref="J28">IFERROR(LOOKUP(2, 1/(lentelės!E3:E7=H28), lentelės!F3:F7), "Nėra atitikmens")</f>
        <v>nereikšmingas</v>
      </c>
      <c r="K28" s="32" cm="1">
        <f t="array" ref="K28">IFERROR(LOOKUP(2, 1/(lentelės!F3:F7=J28), lentelės!G3:G7), "Nėra atitikmens")</f>
        <v>1</v>
      </c>
      <c r="L28" s="27" t="s">
        <v>201</v>
      </c>
      <c r="M28" s="27" t="s">
        <v>202</v>
      </c>
      <c r="N28" s="12" t="s">
        <v>55</v>
      </c>
      <c r="O28" s="35" t="str" cm="1">
        <f t="array" ref="O28">IFERROR(LOOKUP(2, 1/(lentelės!E9:E13=N28), lentelės!F9:F13), "Nėra atitikmens")</f>
        <v>nereikšmingas</v>
      </c>
      <c r="P28" s="32" cm="1">
        <f t="array" ref="P28">IFERROR(LOOKUP(2, 1/(lentelės!F9:F13=O28), lentelės!G9:G13), "Nėra atitikmens")</f>
        <v>1</v>
      </c>
      <c r="Q28" s="28" t="s">
        <v>96</v>
      </c>
      <c r="R28" s="24" t="s">
        <v>96</v>
      </c>
      <c r="S28" s="24" t="s">
        <v>96</v>
      </c>
      <c r="T28" s="24" t="s">
        <v>215</v>
      </c>
      <c r="U28" s="12" t="s">
        <v>60</v>
      </c>
      <c r="V28" s="35" t="str" cm="1">
        <f t="array" ref="V28">IFERROR(LOOKUP(2, 1/(lentelės!E9:E13=U28), lentelės!F9:F13), "Nėra atitikmens")</f>
        <v>didelis</v>
      </c>
      <c r="W28" s="36" cm="1">
        <f t="array" ref="W28">IFERROR(LOOKUP(2, 1/(lentelės!F9:F13=V28), lentelės!G9:G13), "Nėra atitikmens")</f>
        <v>3</v>
      </c>
      <c r="X28" s="28" t="s">
        <v>262</v>
      </c>
      <c r="Y28" s="12" t="s">
        <v>98</v>
      </c>
      <c r="Z28" s="35" t="str" cm="1">
        <f t="array" ref="Z28">IFERROR(LOOKUP(2, 1/(lentelės!E15:E19=Y28), lentelės!F15:F19), "Nėra atitikmens")</f>
        <v>ribotas</v>
      </c>
      <c r="AA28" s="66" cm="1">
        <f t="array" ref="AA28">IFERROR(LOOKUP(2, 1/(lentelės!F15:F19=Z28), lentelės!G15:G19), "Nėra atitikmens")</f>
        <v>2</v>
      </c>
      <c r="AB28" s="64">
        <f t="shared" si="3"/>
        <v>3</v>
      </c>
      <c r="AC28" s="65">
        <f t="shared" si="4"/>
        <v>1</v>
      </c>
      <c r="AD28" s="65">
        <f t="shared" si="5"/>
        <v>3</v>
      </c>
      <c r="AE28" s="30">
        <f t="shared" si="6"/>
        <v>2</v>
      </c>
      <c r="AF28" s="78">
        <f t="shared" si="7"/>
        <v>3</v>
      </c>
      <c r="AG28" s="82" t="str">
        <f t="shared" si="12"/>
        <v>Priimtina rizika</v>
      </c>
      <c r="AH28" s="83">
        <f t="shared" si="8"/>
        <v>9</v>
      </c>
      <c r="AI28" s="82" t="str">
        <f t="shared" si="13"/>
        <v>Didelė rizika</v>
      </c>
      <c r="AJ28" s="84">
        <f t="shared" si="9"/>
        <v>6</v>
      </c>
      <c r="AK28" s="85" t="str">
        <f t="shared" si="14"/>
        <v>Vidutinė rizika</v>
      </c>
      <c r="AL28" s="88">
        <f t="shared" si="10"/>
        <v>18</v>
      </c>
      <c r="AM28" s="89" t="str">
        <f t="shared" si="11"/>
        <v>Vidutinė rizika</v>
      </c>
    </row>
    <row r="29" spans="1:39" s="4" customFormat="1" ht="40.200000000000003" customHeight="1" x14ac:dyDescent="0.25">
      <c r="A29" s="37">
        <v>25</v>
      </c>
      <c r="B29" s="42"/>
      <c r="C29" s="27"/>
      <c r="D29" s="25"/>
      <c r="E29" s="11"/>
      <c r="F29" s="29" t="str" cm="1">
        <f t="array" ref="F29">IFERROR(LOOKUP(2, 1/(lentelės!A2:A7=E29), lentelės!B2:B7), "Nėra atitikmens")</f>
        <v>Nėra atitikmens</v>
      </c>
      <c r="G29" s="73" t="str" cm="1">
        <f t="array" ref="G29">IFERROR(LOOKUP(2, 1/(lentelės!B2:B7=F29), lentelės!C2:C7), "Nėra atitikmens")</f>
        <v>Nėra atitikmens</v>
      </c>
      <c r="H29" s="11"/>
      <c r="I29" s="27"/>
      <c r="J29" s="31" t="str" cm="1">
        <f t="array" ref="J29">IFERROR(LOOKUP(2, 1/(lentelės!E3:E7=H29), lentelės!F3:F7), "Nėra atitikmens")</f>
        <v>Nėra atitikmens</v>
      </c>
      <c r="K29" s="32" t="str" cm="1">
        <f t="array" ref="K29">IFERROR(LOOKUP(2, 1/(lentelės!F3:F7=J29), lentelės!G3:G7), "Nėra atitikmens")</f>
        <v>Nėra atitikmens</v>
      </c>
      <c r="L29" s="27"/>
      <c r="M29" s="27"/>
      <c r="N29" s="12"/>
      <c r="O29" s="35" t="str" cm="1">
        <f t="array" ref="O29">IFERROR(LOOKUP(2, 1/(lentelės!E9:E13=N29), lentelės!F9:F13), "Nėra atitikmens")</f>
        <v>Nėra atitikmens</v>
      </c>
      <c r="P29" s="32" t="str" cm="1">
        <f t="array" ref="P29">IFERROR(LOOKUP(2, 1/(lentelės!F9:F13=O29), lentelės!G9:G13), "Nėra atitikmens")</f>
        <v>Nėra atitikmens</v>
      </c>
      <c r="Q29" s="28"/>
      <c r="R29" s="24"/>
      <c r="S29" s="24"/>
      <c r="T29" s="24"/>
      <c r="U29" s="12"/>
      <c r="V29" s="35" t="str" cm="1">
        <f t="array" ref="V29">IFERROR(LOOKUP(2, 1/(lentelės!E9:E13=U29), lentelės!F9:F13), "Nėra atitikmens")</f>
        <v>Nėra atitikmens</v>
      </c>
      <c r="W29" s="36" t="str" cm="1">
        <f t="array" ref="W29">IFERROR(LOOKUP(2, 1/(lentelės!F9:F13=V29), lentelės!G9:G13), "Nėra atitikmens")</f>
        <v>Nėra atitikmens</v>
      </c>
      <c r="X29" s="28"/>
      <c r="Y29" s="12"/>
      <c r="Z29" s="35" t="str" cm="1">
        <f t="array" ref="Z29">IFERROR(LOOKUP(2, 1/(lentelės!E15:E19=Y29), lentelės!F15:F19), "Nėra atitikmens")</f>
        <v>Nėra atitikmens</v>
      </c>
      <c r="AA29" s="66" t="str" cm="1">
        <f t="array" ref="AA29">IFERROR(LOOKUP(2, 1/(lentelės!F15:F19=Z29), lentelės!G15:G19), "Nėra atitikmens")</f>
        <v>Nėra atitikmens</v>
      </c>
      <c r="AB29" s="64" t="str">
        <f t="shared" si="3"/>
        <v>Nėra atitikmens</v>
      </c>
      <c r="AC29" s="65" t="str">
        <f t="shared" si="4"/>
        <v>Nėra atitikmens</v>
      </c>
      <c r="AD29" s="65">
        <f t="shared" si="5"/>
        <v>0</v>
      </c>
      <c r="AE29" s="30" t="str">
        <f t="shared" si="6"/>
        <v>Nėra atitikmens</v>
      </c>
      <c r="AF29" s="78" t="e">
        <f t="shared" si="7"/>
        <v>#VALUE!</v>
      </c>
      <c r="AG29" s="82" t="str">
        <f t="shared" si="12"/>
        <v>Neapibrėžta rizika</v>
      </c>
      <c r="AH29" s="83" t="e">
        <f t="shared" si="8"/>
        <v>#VALUE!</v>
      </c>
      <c r="AI29" s="82" t="str">
        <f t="shared" si="13"/>
        <v>Neapibrėžta rizika</v>
      </c>
      <c r="AJ29" s="84" t="e">
        <f t="shared" si="9"/>
        <v>#VALUE!</v>
      </c>
      <c r="AK29" s="85" t="str">
        <f t="shared" si="14"/>
        <v>Neapibrėžta rizika</v>
      </c>
      <c r="AL29" s="88" t="e">
        <f t="shared" si="10"/>
        <v>#VALUE!</v>
      </c>
      <c r="AM29" s="89" t="str">
        <f t="shared" si="11"/>
        <v>Neapibrėžta rizika</v>
      </c>
    </row>
    <row r="30" spans="1:39" s="4" customFormat="1" ht="40.200000000000003" customHeight="1" x14ac:dyDescent="0.25">
      <c r="A30" s="38">
        <v>26</v>
      </c>
      <c r="B30" s="42"/>
      <c r="C30" s="27"/>
      <c r="D30" s="25"/>
      <c r="E30" s="11"/>
      <c r="F30" s="29" t="str" cm="1">
        <f t="array" ref="F30">IFERROR(LOOKUP(2, 1/(lentelės!A2:A7=E30), lentelės!B2:B7), "Nėra atitikmens")</f>
        <v>Nėra atitikmens</v>
      </c>
      <c r="G30" s="73" t="str" cm="1">
        <f t="array" ref="G30">IFERROR(LOOKUP(2, 1/(lentelės!B2:B7=F30), lentelės!C2:C7), "Nėra atitikmens")</f>
        <v>Nėra atitikmens</v>
      </c>
      <c r="H30" s="11"/>
      <c r="I30" s="27"/>
      <c r="J30" s="31" t="str" cm="1">
        <f t="array" ref="J30">IFERROR(LOOKUP(2, 1/(lentelės!E3:E7=H30), lentelės!F3:F7), "Nėra atitikmens")</f>
        <v>Nėra atitikmens</v>
      </c>
      <c r="K30" s="32" t="str" cm="1">
        <f t="array" ref="K30">IFERROR(LOOKUP(2, 1/(lentelės!F3:F7=J30), lentelės!G3:G7), "Nėra atitikmens")</f>
        <v>Nėra atitikmens</v>
      </c>
      <c r="L30" s="27"/>
      <c r="M30" s="27"/>
      <c r="N30" s="12"/>
      <c r="O30" s="35" t="str" cm="1">
        <f t="array" ref="O30">IFERROR(LOOKUP(2, 1/(lentelės!E9:E13=N30), lentelės!F9:F13), "Nėra atitikmens")</f>
        <v>Nėra atitikmens</v>
      </c>
      <c r="P30" s="32" t="str" cm="1">
        <f t="array" ref="P30">IFERROR(LOOKUP(2, 1/(lentelės!F9:F13=O30), lentelės!G9:G13), "Nėra atitikmens")</f>
        <v>Nėra atitikmens</v>
      </c>
      <c r="Q30" s="28"/>
      <c r="R30" s="24"/>
      <c r="S30" s="24"/>
      <c r="T30" s="24"/>
      <c r="U30" s="12"/>
      <c r="V30" s="35" t="str" cm="1">
        <f t="array" ref="V30">IFERROR(LOOKUP(2, 1/(lentelės!E9:E13=U30), lentelės!F9:F13), "Nėra atitikmens")</f>
        <v>Nėra atitikmens</v>
      </c>
      <c r="W30" s="36" t="str" cm="1">
        <f t="array" ref="W30">IFERROR(LOOKUP(2, 1/(lentelės!F9:F13=V30), lentelės!G9:G13), "Nėra atitikmens")</f>
        <v>Nėra atitikmens</v>
      </c>
      <c r="X30" s="28"/>
      <c r="Y30" s="12"/>
      <c r="Z30" s="35" t="str" cm="1">
        <f t="array" ref="Z30">IFERROR(LOOKUP(2, 1/(lentelės!E15:E19=Y30), lentelės!F15:F19), "Nėra atitikmens")</f>
        <v>Nėra atitikmens</v>
      </c>
      <c r="AA30" s="66" t="str" cm="1">
        <f t="array" ref="AA30">IFERROR(LOOKUP(2, 1/(lentelės!F15:F19=Z30), lentelės!G15:G19), "Nėra atitikmens")</f>
        <v>Nėra atitikmens</v>
      </c>
      <c r="AB30" s="64" t="str">
        <f t="shared" si="3"/>
        <v>Nėra atitikmens</v>
      </c>
      <c r="AC30" s="65" t="str">
        <f t="shared" si="4"/>
        <v>Nėra atitikmens</v>
      </c>
      <c r="AD30" s="65">
        <f t="shared" si="5"/>
        <v>0</v>
      </c>
      <c r="AE30" s="30" t="str">
        <f t="shared" si="6"/>
        <v>Nėra atitikmens</v>
      </c>
      <c r="AF30" s="78" t="e">
        <f t="shared" si="7"/>
        <v>#VALUE!</v>
      </c>
      <c r="AG30" s="82" t="str">
        <f t="shared" si="12"/>
        <v>Neapibrėžta rizika</v>
      </c>
      <c r="AH30" s="83" t="e">
        <f t="shared" si="8"/>
        <v>#VALUE!</v>
      </c>
      <c r="AI30" s="82" t="str">
        <f t="shared" si="13"/>
        <v>Neapibrėžta rizika</v>
      </c>
      <c r="AJ30" s="84" t="e">
        <f t="shared" si="9"/>
        <v>#VALUE!</v>
      </c>
      <c r="AK30" s="85" t="str">
        <f t="shared" si="14"/>
        <v>Neapibrėžta rizika</v>
      </c>
      <c r="AL30" s="88" t="e">
        <f t="shared" si="10"/>
        <v>#VALUE!</v>
      </c>
      <c r="AM30" s="89" t="str">
        <f t="shared" si="11"/>
        <v>Neapibrėžta rizika</v>
      </c>
    </row>
    <row r="31" spans="1:39" s="4" customFormat="1" ht="40.200000000000003" customHeight="1" thickBot="1" x14ac:dyDescent="0.3">
      <c r="A31" s="38">
        <v>27</v>
      </c>
      <c r="B31" s="43"/>
      <c r="C31" s="41"/>
      <c r="D31" s="26"/>
      <c r="E31" s="44"/>
      <c r="F31" s="74" t="str" cm="1">
        <f t="array" ref="F31">IFERROR(LOOKUP(2, 1/(lentelės!A2:A7=E31), lentelės!B2:B7), "Nėra atitikmens")</f>
        <v>Nėra atitikmens</v>
      </c>
      <c r="G31" s="75" t="str" cm="1">
        <f t="array" ref="G31">IFERROR(LOOKUP(2, 1/(lentelės!B2:B7=F31), lentelės!C2:C7), "Nėra atitikmens")</f>
        <v>Nėra atitikmens</v>
      </c>
      <c r="H31" s="70"/>
      <c r="I31" s="41"/>
      <c r="J31" s="76" t="str" cm="1">
        <f t="array" ref="J31">IFERROR(LOOKUP(2, 1/(lentelės!E3:E7=H31), lentelės!F3:F7), "Nėra atitikmens")</f>
        <v>Nėra atitikmens</v>
      </c>
      <c r="K31" s="45" t="str" cm="1">
        <f t="array" ref="K31">IFERROR(LOOKUP(2, 1/(lentelės!F3:F7=J31), lentelės!G3:G7), "Nėra atitikmens")</f>
        <v>Nėra atitikmens</v>
      </c>
      <c r="L31" s="41"/>
      <c r="M31" s="41"/>
      <c r="N31" s="46"/>
      <c r="O31" s="47" t="str" cm="1">
        <f t="array" ref="O31">IFERROR(LOOKUP(2, 1/(lentelės!E9:E13=N31), lentelės!F9:F13), "Nėra atitikmens")</f>
        <v>Nėra atitikmens</v>
      </c>
      <c r="P31" s="45" t="str" cm="1">
        <f t="array" ref="P31">IFERROR(LOOKUP(2, 1/(lentelės!F9:F13=O31), lentelės!G9:G13), "Nėra atitikmens")</f>
        <v>Nėra atitikmens</v>
      </c>
      <c r="Q31" s="48"/>
      <c r="R31" s="49"/>
      <c r="S31" s="49"/>
      <c r="T31" s="49"/>
      <c r="U31" s="46"/>
      <c r="V31" s="47" t="str" cm="1">
        <f t="array" ref="V31">IFERROR(LOOKUP(2, 1/(lentelės!E9:E13=U31), lentelės!F9:F13), "Nėra atitikmens")</f>
        <v>Nėra atitikmens</v>
      </c>
      <c r="W31" s="50" t="str" cm="1">
        <f t="array" ref="W31">IFERROR(LOOKUP(2, 1/(lentelės!F9:F13=V31), lentelės!G9:G13), "Nėra atitikmens")</f>
        <v>Nėra atitikmens</v>
      </c>
      <c r="X31" s="48"/>
      <c r="Y31" s="46"/>
      <c r="Z31" s="47" t="str" cm="1">
        <f t="array" ref="Z31">IFERROR(LOOKUP(2, 1/(lentelės!E15:E19=Y31), lentelės!F15:F19), "Nėra atitikmens")</f>
        <v>Nėra atitikmens</v>
      </c>
      <c r="AA31" s="67" t="str" cm="1">
        <f t="array" ref="AA31">IFERROR(LOOKUP(2, 1/(lentelės!F15:F19=Z31), lentelės!G15:G19), "Nėra atitikmens")</f>
        <v>Nėra atitikmens</v>
      </c>
      <c r="AB31" s="68" t="str">
        <f t="shared" si="3"/>
        <v>Nėra atitikmens</v>
      </c>
      <c r="AC31" s="69" t="str">
        <f t="shared" si="4"/>
        <v>Nėra atitikmens</v>
      </c>
      <c r="AD31" s="69">
        <f t="shared" si="5"/>
        <v>0</v>
      </c>
      <c r="AE31" s="77" t="str">
        <f t="shared" si="6"/>
        <v>Nėra atitikmens</v>
      </c>
      <c r="AF31" s="79" t="e">
        <f t="shared" si="7"/>
        <v>#VALUE!</v>
      </c>
      <c r="AG31" s="90" t="str">
        <f t="shared" si="12"/>
        <v>Neapibrėžta rizika</v>
      </c>
      <c r="AH31" s="91" t="e">
        <f t="shared" si="8"/>
        <v>#VALUE!</v>
      </c>
      <c r="AI31" s="90" t="str">
        <f t="shared" si="13"/>
        <v>Neapibrėžta rizika</v>
      </c>
      <c r="AJ31" s="92" t="e">
        <f t="shared" si="9"/>
        <v>#VALUE!</v>
      </c>
      <c r="AK31" s="93" t="str">
        <f t="shared" si="14"/>
        <v>Neapibrėžta rizika</v>
      </c>
      <c r="AL31" s="94" t="e">
        <f t="shared" si="10"/>
        <v>#VALUE!</v>
      </c>
      <c r="AM31" s="95" t="str">
        <f t="shared" si="11"/>
        <v>Neapibrėžta rizika</v>
      </c>
    </row>
  </sheetData>
  <mergeCells count="14">
    <mergeCell ref="A1:D2"/>
    <mergeCell ref="AB1:AM1"/>
    <mergeCell ref="AC2:AE2"/>
    <mergeCell ref="AB2:AB3"/>
    <mergeCell ref="H1:K2"/>
    <mergeCell ref="L1:P2"/>
    <mergeCell ref="Q1:W2"/>
    <mergeCell ref="X1:AA2"/>
    <mergeCell ref="E1:G2"/>
    <mergeCell ref="AF2:AK2"/>
    <mergeCell ref="AF3:AG3"/>
    <mergeCell ref="AH3:AI3"/>
    <mergeCell ref="AJ3:AK3"/>
    <mergeCell ref="AL2:AM3"/>
  </mergeCells>
  <phoneticPr fontId="5" type="noConversion"/>
  <conditionalFormatting sqref="AG5:AM31">
    <cfRule type="expression" dxfId="3" priority="1">
      <formula>AG5="Priimtina rizika"</formula>
    </cfRule>
    <cfRule type="expression" dxfId="2" priority="2">
      <formula>AG5="Vidutinė rizika"</formula>
    </cfRule>
    <cfRule type="expression" dxfId="1" priority="3">
      <formula>AG5="Didelė rizika"</formula>
    </cfRule>
    <cfRule type="expression" dxfId="0" priority="4">
      <formula>AG5="Labai didelė rizika"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681AE71-CF80-4CAB-B710-02F38FB3622C}">
          <x14:formula1>
            <xm:f>lentelės!$A$3:$A$7</xm:f>
          </x14:formula1>
          <xm:sqref>E5:E31</xm:sqref>
        </x14:dataValidation>
        <x14:dataValidation type="list" allowBlank="1" showInputMessage="1" showErrorMessage="1" xr:uid="{FD6C5593-11AE-48C3-BA97-6A7DCA77446F}">
          <x14:formula1>
            <xm:f>lentelės!$E$3:$E$7</xm:f>
          </x14:formula1>
          <xm:sqref>H5:H31</xm:sqref>
        </x14:dataValidation>
        <x14:dataValidation type="list" allowBlank="1" showInputMessage="1" showErrorMessage="1" xr:uid="{7FF5BB27-5324-476E-A64B-7A42B1DBD868}">
          <x14:formula1>
            <xm:f>lentelės!$E$9:$E$13</xm:f>
          </x14:formula1>
          <xm:sqref>U5:U31 N5:N31</xm:sqref>
        </x14:dataValidation>
        <x14:dataValidation type="list" allowBlank="1" showInputMessage="1" showErrorMessage="1" xr:uid="{44BE1C2D-1248-455C-92E0-6E528B142A8A}">
          <x14:formula1>
            <xm:f>lentelės!$E$15:$E$19</xm:f>
          </x14:formula1>
          <xm:sqref>Y5:Y31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7855B-5DD5-400B-BB7E-5B5F20189E13}">
  <dimension ref="A1:I19"/>
  <sheetViews>
    <sheetView topLeftCell="D21" workbookViewId="0">
      <selection activeCell="E29" sqref="E29"/>
    </sheetView>
  </sheetViews>
  <sheetFormatPr defaultColWidth="8.88671875" defaultRowHeight="13.2" x14ac:dyDescent="0.25"/>
  <cols>
    <col min="1" max="1" width="22.109375" style="3" customWidth="1"/>
    <col min="2" max="2" width="21.44140625" style="3" customWidth="1"/>
    <col min="3" max="3" width="23.33203125" style="3" customWidth="1"/>
    <col min="4" max="4" width="8.88671875" style="3"/>
    <col min="5" max="5" width="45.5546875" style="3" customWidth="1"/>
    <col min="6" max="6" width="23.109375" style="3" customWidth="1"/>
    <col min="7" max="7" width="24.88671875" style="3" customWidth="1"/>
    <col min="8" max="16384" width="8.88671875" style="3"/>
  </cols>
  <sheetData>
    <row r="1" spans="1:9" x14ac:dyDescent="0.25">
      <c r="A1" s="139" t="s">
        <v>6</v>
      </c>
      <c r="B1" s="139"/>
      <c r="C1" s="139"/>
      <c r="E1" s="140" t="s">
        <v>39</v>
      </c>
      <c r="F1" s="140"/>
      <c r="G1" s="140"/>
    </row>
    <row r="2" spans="1:9" ht="39" customHeight="1" x14ac:dyDescent="0.3">
      <c r="A2" s="1" t="s">
        <v>3</v>
      </c>
      <c r="B2" s="1" t="s">
        <v>4</v>
      </c>
      <c r="C2" s="1" t="s">
        <v>5</v>
      </c>
      <c r="E2" s="1" t="s">
        <v>40</v>
      </c>
      <c r="F2" s="1" t="s">
        <v>24</v>
      </c>
      <c r="G2" s="1" t="s">
        <v>5</v>
      </c>
      <c r="I2"/>
    </row>
    <row r="3" spans="1:9" ht="41.4" customHeight="1" x14ac:dyDescent="0.25">
      <c r="A3" s="7" t="s">
        <v>25</v>
      </c>
      <c r="B3" s="7" t="s">
        <v>26</v>
      </c>
      <c r="C3" s="1">
        <v>5</v>
      </c>
      <c r="E3" s="2" t="s">
        <v>38</v>
      </c>
      <c r="F3" s="7" t="s">
        <v>33</v>
      </c>
      <c r="G3" s="1">
        <v>1</v>
      </c>
    </row>
    <row r="4" spans="1:9" ht="39" customHeight="1" x14ac:dyDescent="0.25">
      <c r="A4" s="7" t="s">
        <v>22</v>
      </c>
      <c r="B4" s="7" t="s">
        <v>23</v>
      </c>
      <c r="C4" s="1">
        <v>4</v>
      </c>
      <c r="E4" s="2" t="s">
        <v>43</v>
      </c>
      <c r="F4" s="7" t="s">
        <v>34</v>
      </c>
      <c r="G4" s="1">
        <v>2</v>
      </c>
    </row>
    <row r="5" spans="1:9" ht="30.6" customHeight="1" x14ac:dyDescent="0.25">
      <c r="A5" s="7" t="s">
        <v>27</v>
      </c>
      <c r="B5" s="7" t="s">
        <v>28</v>
      </c>
      <c r="C5" s="1">
        <v>3</v>
      </c>
      <c r="E5" s="2" t="s">
        <v>44</v>
      </c>
      <c r="F5" s="7" t="s">
        <v>35</v>
      </c>
      <c r="G5" s="1">
        <v>3</v>
      </c>
    </row>
    <row r="6" spans="1:9" ht="34.950000000000003" customHeight="1" x14ac:dyDescent="0.25">
      <c r="A6" s="7" t="s">
        <v>29</v>
      </c>
      <c r="B6" s="7" t="s">
        <v>30</v>
      </c>
      <c r="C6" s="1">
        <v>2</v>
      </c>
      <c r="E6" s="2" t="s">
        <v>45</v>
      </c>
      <c r="F6" s="7" t="s">
        <v>36</v>
      </c>
      <c r="G6" s="1">
        <v>4</v>
      </c>
    </row>
    <row r="7" spans="1:9" ht="40.200000000000003" customHeight="1" x14ac:dyDescent="0.25">
      <c r="A7" s="7" t="s">
        <v>31</v>
      </c>
      <c r="B7" s="7" t="s">
        <v>32</v>
      </c>
      <c r="C7" s="1">
        <v>1</v>
      </c>
      <c r="E7" s="8" t="s">
        <v>46</v>
      </c>
      <c r="F7" s="7" t="s">
        <v>37</v>
      </c>
      <c r="G7" s="1">
        <v>5</v>
      </c>
    </row>
    <row r="8" spans="1:9" ht="26.4" x14ac:dyDescent="0.25">
      <c r="E8" s="10" t="s">
        <v>58</v>
      </c>
      <c r="F8" s="1" t="s">
        <v>24</v>
      </c>
      <c r="G8" s="1" t="s">
        <v>5</v>
      </c>
    </row>
    <row r="9" spans="1:9" x14ac:dyDescent="0.25">
      <c r="E9" s="2" t="s">
        <v>55</v>
      </c>
      <c r="F9" s="9" t="s">
        <v>33</v>
      </c>
      <c r="G9" s="1">
        <v>1</v>
      </c>
    </row>
    <row r="10" spans="1:9" x14ac:dyDescent="0.25">
      <c r="E10" s="2" t="s">
        <v>59</v>
      </c>
      <c r="F10" s="9" t="s">
        <v>34</v>
      </c>
      <c r="G10" s="1">
        <v>2</v>
      </c>
    </row>
    <row r="11" spans="1:9" x14ac:dyDescent="0.25">
      <c r="E11" s="2" t="s">
        <v>60</v>
      </c>
      <c r="F11" s="9" t="s">
        <v>35</v>
      </c>
      <c r="G11" s="1">
        <v>3</v>
      </c>
    </row>
    <row r="12" spans="1:9" x14ac:dyDescent="0.25">
      <c r="E12" s="2" t="s">
        <v>57</v>
      </c>
      <c r="F12" s="9" t="s">
        <v>36</v>
      </c>
      <c r="G12" s="1">
        <v>4</v>
      </c>
    </row>
    <row r="13" spans="1:9" x14ac:dyDescent="0.25">
      <c r="E13" s="2" t="s">
        <v>56</v>
      </c>
      <c r="F13" s="9" t="s">
        <v>37</v>
      </c>
      <c r="G13" s="1">
        <v>5</v>
      </c>
    </row>
    <row r="14" spans="1:9" ht="26.4" x14ac:dyDescent="0.25">
      <c r="E14" s="5" t="s">
        <v>41</v>
      </c>
      <c r="F14" s="1" t="s">
        <v>24</v>
      </c>
      <c r="G14" s="1" t="s">
        <v>5</v>
      </c>
    </row>
    <row r="15" spans="1:9" ht="26.4" x14ac:dyDescent="0.25">
      <c r="E15" s="8" t="s">
        <v>47</v>
      </c>
      <c r="F15" s="7" t="s">
        <v>33</v>
      </c>
      <c r="G15" s="1">
        <v>1</v>
      </c>
    </row>
    <row r="16" spans="1:9" ht="26.4" x14ac:dyDescent="0.25">
      <c r="E16" s="8" t="s">
        <v>48</v>
      </c>
      <c r="F16" s="7" t="s">
        <v>34</v>
      </c>
      <c r="G16" s="1">
        <v>2</v>
      </c>
    </row>
    <row r="17" spans="5:7" ht="26.4" x14ac:dyDescent="0.25">
      <c r="E17" s="8" t="s">
        <v>49</v>
      </c>
      <c r="F17" s="7" t="s">
        <v>35</v>
      </c>
      <c r="G17" s="1">
        <v>3</v>
      </c>
    </row>
    <row r="18" spans="5:7" ht="26.4" x14ac:dyDescent="0.25">
      <c r="E18" s="8" t="s">
        <v>50</v>
      </c>
      <c r="F18" s="7" t="s">
        <v>36</v>
      </c>
      <c r="G18" s="1">
        <v>4</v>
      </c>
    </row>
    <row r="19" spans="5:7" ht="26.4" x14ac:dyDescent="0.25">
      <c r="E19" s="8" t="s">
        <v>42</v>
      </c>
      <c r="F19" s="7" t="s">
        <v>37</v>
      </c>
      <c r="G19" s="1">
        <v>5</v>
      </c>
    </row>
  </sheetData>
  <mergeCells count="2">
    <mergeCell ref="A1:C1"/>
    <mergeCell ref="E1:G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Analizės suvestinė</vt:lpstr>
      <vt:lpstr>Rizikos vertinimas</vt:lpstr>
      <vt:lpstr>lentelės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Paulius Stočkus</dc:creator>
  <cp:lastModifiedBy>Paulius Stočkus</cp:lastModifiedBy>
  <cp:lastPrinted>2026-04-08T07:40:16Z</cp:lastPrinted>
  <dcterms:created xsi:type="dcterms:W3CDTF">2015-06-05T18:19:34Z</dcterms:created>
  <dcterms:modified xsi:type="dcterms:W3CDTF">2026-04-08T08:03:11Z</dcterms:modified>
</cp:coreProperties>
</file>